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I:\MLI-Public\HACT\HACT 2017\Micro évaluation\"/>
    </mc:Choice>
  </mc:AlternateContent>
  <bookViews>
    <workbookView xWindow="0" yWindow="0" windowWidth="14415" windowHeight="4110"/>
  </bookViews>
  <sheets>
    <sheet name="UN version" sheetId="2" r:id="rId1"/>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I6" i="2" l="1"/>
  <c r="I7" i="2"/>
  <c r="I27" i="2"/>
  <c r="I28" i="2"/>
  <c r="I177" i="2"/>
  <c r="I176" i="2"/>
  <c r="I175" i="2"/>
  <c r="I174" i="2"/>
  <c r="I172" i="2"/>
  <c r="I171" i="2"/>
  <c r="I170" i="2"/>
  <c r="I169" i="2"/>
  <c r="I168" i="2"/>
  <c r="I167" i="2"/>
  <c r="I166" i="2"/>
  <c r="I165" i="2"/>
  <c r="I164" i="2"/>
  <c r="I163" i="2"/>
  <c r="I162" i="2"/>
  <c r="I161" i="2"/>
  <c r="I160" i="2"/>
  <c r="I159" i="2"/>
  <c r="I158" i="2"/>
  <c r="I157" i="2"/>
  <c r="I144" i="2"/>
  <c r="I143" i="2"/>
  <c r="I142" i="2"/>
  <c r="I141" i="2"/>
  <c r="I140" i="2"/>
  <c r="I139" i="2"/>
  <c r="I138" i="2"/>
  <c r="I137" i="2"/>
  <c r="I126" i="2"/>
  <c r="I125" i="2"/>
  <c r="I124" i="2"/>
  <c r="I123" i="2"/>
  <c r="I122" i="2"/>
  <c r="I120" i="2"/>
  <c r="I119" i="2"/>
  <c r="I118" i="2"/>
  <c r="I117" i="2"/>
  <c r="I104" i="2"/>
  <c r="I103" i="2"/>
  <c r="I102" i="2"/>
  <c r="I101" i="2"/>
  <c r="I99" i="2"/>
  <c r="I97" i="2"/>
  <c r="I96" i="2"/>
  <c r="I95" i="2"/>
  <c r="I94" i="2"/>
  <c r="I93" i="2"/>
  <c r="I92" i="2"/>
  <c r="I91" i="2"/>
  <c r="I90" i="2"/>
  <c r="I88" i="2"/>
  <c r="I87" i="2"/>
  <c r="I85" i="2"/>
  <c r="I84" i="2"/>
  <c r="I83" i="2"/>
  <c r="I82" i="2"/>
  <c r="I81" i="2"/>
  <c r="I80" i="2"/>
  <c r="I78" i="2"/>
  <c r="I77" i="2"/>
  <c r="I76" i="2"/>
  <c r="I75" i="2"/>
  <c r="I73" i="2"/>
  <c r="I72" i="2"/>
  <c r="I71" i="2"/>
  <c r="I68" i="2"/>
  <c r="I67" i="2"/>
  <c r="I66" i="2"/>
  <c r="I53" i="2"/>
  <c r="I52" i="2"/>
  <c r="I51" i="2"/>
  <c r="I50" i="2"/>
  <c r="I49" i="2"/>
  <c r="I48" i="2"/>
  <c r="I47" i="2"/>
  <c r="I46" i="2"/>
  <c r="I34" i="2"/>
  <c r="I33" i="2"/>
  <c r="I32" i="2"/>
  <c r="I31" i="2"/>
  <c r="I30" i="2"/>
  <c r="I29" i="2"/>
  <c r="I16" i="2"/>
  <c r="I15" i="2"/>
  <c r="I14" i="2"/>
  <c r="I13" i="2"/>
  <c r="I12" i="2"/>
  <c r="I11" i="2"/>
  <c r="I10" i="2"/>
  <c r="I9" i="2"/>
  <c r="I8" i="2"/>
  <c r="I69" i="2"/>
  <c r="E18" i="2"/>
  <c r="E19" i="2"/>
  <c r="E17" i="2"/>
  <c r="E55" i="2"/>
  <c r="E56" i="2"/>
  <c r="J55" i="2"/>
  <c r="J56" i="2"/>
  <c r="J57" i="2"/>
  <c r="J58" i="2"/>
  <c r="J59" i="2"/>
  <c r="E54" i="2"/>
  <c r="E190" i="2"/>
  <c r="E189" i="2"/>
  <c r="E179" i="2"/>
  <c r="E180" i="2"/>
  <c r="E178" i="2"/>
  <c r="E106" i="2"/>
  <c r="E107" i="2"/>
  <c r="J106" i="2"/>
  <c r="J107" i="2"/>
  <c r="J108" i="2"/>
  <c r="J109" i="2"/>
  <c r="J110" i="2"/>
  <c r="E105" i="2"/>
  <c r="E191" i="2"/>
  <c r="E147" i="2"/>
  <c r="E146" i="2"/>
  <c r="J146" i="2"/>
  <c r="J147" i="2"/>
  <c r="J148" i="2"/>
  <c r="J149" i="2"/>
  <c r="J150" i="2"/>
  <c r="E129" i="2"/>
  <c r="E128" i="2"/>
  <c r="J128" i="2"/>
  <c r="J129" i="2"/>
  <c r="J130" i="2"/>
  <c r="J131" i="2"/>
  <c r="J132" i="2"/>
  <c r="E37" i="2"/>
  <c r="E36" i="2"/>
  <c r="J36" i="2"/>
  <c r="J37" i="2"/>
  <c r="J38" i="2"/>
  <c r="J39" i="2"/>
  <c r="J40" i="2"/>
  <c r="E145" i="2"/>
  <c r="E127" i="2"/>
  <c r="E35" i="2"/>
  <c r="E20" i="2"/>
  <c r="E148" i="2"/>
  <c r="E130" i="2"/>
  <c r="E181" i="2"/>
  <c r="E57" i="2"/>
  <c r="E108" i="2"/>
  <c r="E38" i="2"/>
  <c r="E21" i="2"/>
  <c r="E182" i="2"/>
  <c r="J18" i="2"/>
  <c r="J19" i="2"/>
  <c r="J20" i="2"/>
  <c r="J21" i="2"/>
  <c r="J22" i="2"/>
  <c r="E109" i="2"/>
  <c r="E110" i="2"/>
  <c r="E39" i="2"/>
  <c r="E58" i="2"/>
  <c r="E40" i="2"/>
  <c r="E22" i="2"/>
  <c r="E131" i="2"/>
  <c r="E132" i="2"/>
  <c r="E59" i="2"/>
  <c r="E149" i="2"/>
  <c r="E150" i="2"/>
  <c r="J179" i="2"/>
  <c r="J180" i="2"/>
  <c r="J181" i="2"/>
  <c r="J182" i="2"/>
  <c r="J183" i="2"/>
  <c r="E192" i="2"/>
  <c r="E193" i="2"/>
  <c r="J190" i="2"/>
  <c r="J191" i="2"/>
  <c r="J192" i="2"/>
  <c r="J193" i="2"/>
  <c r="J194" i="2"/>
  <c r="E194" i="2"/>
  <c r="E183" i="2"/>
</calcChain>
</file>

<file path=xl/sharedStrings.xml><?xml version="1.0" encoding="utf-8"?>
<sst xmlns="http://schemas.openxmlformats.org/spreadsheetml/2006/main" count="303" uniqueCount="151">
  <si>
    <t>Key question</t>
  </si>
  <si>
    <t>Key question weighting</t>
  </si>
  <si>
    <t>X</t>
  </si>
  <si>
    <t>Oui</t>
  </si>
  <si>
    <t>Non</t>
  </si>
  <si>
    <t xml:space="preserve">Manuel  de micro-évaluation </t>
  </si>
  <si>
    <r>
      <t xml:space="preserve">Domaine considéré
</t>
    </r>
    <r>
      <rPr>
        <i/>
        <sz val="10"/>
        <rFont val="Arial"/>
        <family val="2"/>
      </rPr>
      <t xml:space="preserve">(Les questions importantes sont en </t>
    </r>
    <r>
      <rPr>
        <b/>
        <i/>
        <sz val="10"/>
        <rFont val="Arial"/>
        <family val="2"/>
      </rPr>
      <t>gras)</t>
    </r>
  </si>
  <si>
    <t>Evaluation des risques</t>
  </si>
  <si>
    <t>Points de risque</t>
  </si>
  <si>
    <t xml:space="preserve">Remarques/observations </t>
  </si>
  <si>
    <t>1.   Partenaire d'exécution</t>
  </si>
  <si>
    <t>1.1  Le PE est-il légalement enregistré? Dans l’affirmative, respecte-t-il les conditions d’enregistrement ? Veuillez noter le statut juridique/ l’enregistrement de l’entité.</t>
  </si>
  <si>
    <t>1.4 L’organe directeur se rencontre t-il régulièrement et exerce t-il des fonctions de supervision?</t>
  </si>
  <si>
    <t>1.5 Si d'autres bureaux / entités externes participent à la mise en œuvre, le PE dispose t-il de politiques et procédures pour assurer la supervision et le suivi approprié de la mise en œuvre?</t>
  </si>
  <si>
    <t xml:space="preserve">1.6  Le PE dispose t-il d’une stabilité financière locale de base (principales ressources; tendance de financement)?
Fournir le montant total des actifs, des passifs, des revenus et des dépenses pour l’exercice en cours et pour les trois exercices précédents.
</t>
  </si>
  <si>
    <t>1.9 Le PE a-t-il établi une politique spécifique de lutte contre la fraude et la corruption ?</t>
  </si>
  <si>
    <t xml:space="preserve">1.10 Le PE a-t-il indiqué aux employés, bénéficiaires et autres destinataires les noms des personnes à contacter s’ils soupçonnent l’existence d’une fraude, d’un gaspillage ou d’une utilisation abusive des fonds ou biens de l’agence ? Dans  l’affirmative, le PE a-t-il une politique contre les représailles pour les personnes qui signale cette fraude? </t>
  </si>
  <si>
    <t>1.11 Le PE montre-t-il des risques financiers ou opérationnels clés qui ne sont pas pris en compte dans ce questionnaire ? Dans  l’affirmative, veuillez les décrire. Exemples: le risque de change; les recettes.</t>
  </si>
  <si>
    <t>Nombre total de questions dans le domaine considéré :</t>
  </si>
  <si>
    <t xml:space="preserve">Nombre total de questions applicables au domaine considéré: </t>
  </si>
  <si>
    <t>Nombre total de questions importantes applicables au domaine considéré: :</t>
  </si>
  <si>
    <t>Nombre total de points de risque :</t>
  </si>
  <si>
    <t>Note du risque</t>
  </si>
  <si>
    <t>Cote de risque dans le domaine considéré</t>
  </si>
  <si>
    <t>2.    Gestion du programme</t>
  </si>
  <si>
    <t>2.2. Est-ce que les plans de travail précisent les résultats attendus et les activités à mener pour obtenir des résultats, avec un calendrier et un budget bien définis pour les activités?</t>
  </si>
  <si>
    <t>2.3 Le PE parvient-il à identifier les risques potentiels pour la mise en œuvre et les mécanismes du programme afin de les atténuer?</t>
  </si>
  <si>
    <t>2.4 Est-ce que le PE possède et utilise des politiques, procédures, directives et autres outils (listes de vérification, modèles) suffisamment détaillés pour le suivi et l'évaluation?</t>
  </si>
  <si>
    <r>
      <t>2.5 Le PE dispose t-il de cadre de S &amp; E pour ses programmes, avec des indicateurs, des données de référence et des cibles pour assurer le suivi de l’atteinte des résultats du programme?</t>
    </r>
    <r>
      <rPr>
        <sz val="10"/>
        <color theme="1"/>
        <rFont val="Century Gothic"/>
        <family val="2"/>
      </rPr>
      <t> </t>
    </r>
  </si>
  <si>
    <t>2.6 Est-ce que le PE effectue et documente les activités de suivi régulières telles que les réunions d'évaluation, les visites de site des projets, etc.</t>
  </si>
  <si>
    <t>2.7 Est-ce que le PE collecte et effectue le suivi et l’évaluation systématique des données sur l’atteinte des résultats du projet?</t>
  </si>
  <si>
    <t>2.8 Existe t-il une évidence qui prouve que le PE a effectué le suivi des recommandations indépendantes de l’évaluation?</t>
  </si>
  <si>
    <t>Nombre total de questions importantes applicables au domaine considéré:</t>
  </si>
  <si>
    <t>3.   Structure organisationnelle et dotation en personnel</t>
  </si>
  <si>
    <t>3.2 Le PE dispose t-il de fiches de descriptions de poste clairement définies?</t>
  </si>
  <si>
    <t xml:space="preserve">3.3 La structure organisationnelle du service financier / de gestion du programme et la compétence du personnel  sont-elles adaptées à la complexité et au volume des activités  du PE?  Identifiez les membres du personnel, y compris les intitulés de poste, les responsabilités, leur formation et leur expérience professionnelle.   </t>
  </si>
  <si>
    <t>3.4  La fonction comptabilité / finance du PE est-elle adéquatement dotée en personnel pour garantir que des contrôles suffisants sont en place pour gérer les fonds de l’agence ?</t>
  </si>
  <si>
    <r>
      <t xml:space="preserve">3.5 </t>
    </r>
    <r>
      <rPr>
        <sz val="10"/>
        <rFont val="Arial"/>
        <family val="2"/>
      </rPr>
      <t xml:space="preserve"> Le PE a-t-il des politiques de formation du personnel comptable/financier/de programme ?  Est-ce que les formations nécessaires sont effectuées ?</t>
    </r>
  </si>
  <si>
    <t xml:space="preserve">3.6 Le PE procède-t-il à des vérifications / contrôles des références pour toutes les nouvelles recrues pour des postes en comptabilité / finance et gestion?   </t>
  </si>
  <si>
    <t>3.8 Est-ce que le PE dispose d’un cadre de contrôle interne défini et documenté ? Ce cadre est-il partagé et mis à la disposition du personnel et régulièrement mis à jour. Dans l’affirmative, veuillez préciser.</t>
  </si>
  <si>
    <t>4.   Politiques et procédures comptables</t>
  </si>
  <si>
    <t xml:space="preserve">4a. Généralités </t>
  </si>
  <si>
    <t>4.2  Le PE dispose t-il d’une méthodologie de répartition correcte des coûts entre les diverses sources de financement conformément aux accords conclus ?</t>
  </si>
  <si>
    <t>4.3  Tous les documents comptables et pièces justificatives sont-ils conservés de façon permanente dans un système déterminé qui permet aux utilisateurs autorisés d’y accéder facilement ?</t>
  </si>
  <si>
    <t>4.4  Le grand livre général et les grands livres auxiliaires sont-ils rapprochés au moins une fois par mois ? Des explications sont-elles fournies pour les éléments de rapprochement importants ?</t>
  </si>
  <si>
    <t>4.5 Les responsabilités fonctionnelles suivantes sont-elles assumées par différents services ou personnes : a) autorisation d’effectuer une transaction ; b) enregistrement de la transaction ; c) conservation des actifs liés à la transaction ?</t>
  </si>
  <si>
    <t>4.6  Les fonctions de commande, de réception, de comptabilisation et de paiement des biens et services sont-elles séparées de façon appropriée ?</t>
  </si>
  <si>
    <t>4.7 Les rapprochements bancaires sont-ils préparés par d’autres personnes que celles qui effectuent ou approuvent les paiements ?</t>
  </si>
  <si>
    <t>4c. Système de budgétisation</t>
  </si>
  <si>
    <t>4.8 Des budgets sont-ils préparés pour toutes les activités importantes de façon suffisamment détaillée pour constituer des outils utiles qui permettent d’en suivre l’exécution ?</t>
  </si>
  <si>
    <t>4.9 Les dépenses effectives sont-elles comparées au budget avec une fréquence raisonnable ? Des explications sont-elles requises en cas d’écarts significatifs par rapport au budget ?</t>
  </si>
  <si>
    <t>4.10 Des autorisations préalables sont-elles nécessaires en cas d’écarts significatifs par rapport au budget ?</t>
  </si>
  <si>
    <t xml:space="preserve">4.11 Les budgets du PE sont-ils officiellement approuvés au niveau adéquat? </t>
  </si>
  <si>
    <t xml:space="preserve">4d. Paiements </t>
  </si>
  <si>
    <t>4.12 Les procédures de traitement des factures prévoient-elles:
·         que des copies des bons de commande et des bons de réception doivent être obtenues directement auprès des services émetteurs ?
·         la comparaison des quantités, prix et conditions indiqués sur les factures avec ceux qui sont indiqués sur les bons de commande et avec l’enregistrement des biens effectivement reçus ?
·         la vérification de l’exactitude des calculs?</t>
  </si>
  <si>
    <t xml:space="preserve">4.15 Des contrôles existent-ils pour la préparation et l’approbation des frais de personnel ? Les changements de personnel sont-ils dûment autorisés ? </t>
  </si>
  <si>
    <t>4.16 Existe t-il des contrôles pour veiller à ce que les coûts directs des salaires du personnel reflètent le montant réel du temps consacré par le personnel sur un projet?</t>
  </si>
  <si>
    <t>4.17 Existe-t-il des contrôles pour les catégories de dépenses qui ne proviennent pas du paiement de factures, telles que les indemnités journalières de subsistance (DSA), le transport et la répartition des coûts internes ?</t>
  </si>
  <si>
    <t>4e. Politiques et procédures</t>
  </si>
  <si>
    <t>4.18 Le PE dispose-t-il d’une méthode déterminée de comptabilité  (par ex. comptabilité de trésorerie ou d’exercice) et dans l’affirmative est-t-elle en conforme aux exigences de l'agence?</t>
  </si>
  <si>
    <t>4.19 Le PE dispose t-il d’un manuel de politiques et procédures adéquat et est-il disponible pour le personnel concerné?</t>
  </si>
  <si>
    <t>4f. Trésorerie et banques</t>
  </si>
  <si>
    <t>4.20 Le PE a-t-il besoin d’une double signature / autorisation pour les transactions bancaires? Est-ce que les nouveaux signataires sont approuvés à un niveau adéquat et les mises à jour sont-elles effectuées à temps opportun au départ des signataires?</t>
  </si>
  <si>
    <t>4.21 Le PE tient-il un livre de caisse adéquat et à jour, où sont consignés les recettes et les paiements ?</t>
  </si>
  <si>
    <t xml:space="preserve">4.23 Les soldes bancaires et le grand livre de caisse font-ils l’objet d’un rapprochement tous les mois et sont-ils approuvés de manière appropriée ? Des explications sont-elles fournies pour justifier les éléments de rapprochement importants et inhabituels ? </t>
  </si>
  <si>
    <t>4.24 Existe-t-il des dépenses importantes qui sont payées en espèces? Dans l’affirmative, le PE effectue t-il les contrôles adéquats sur ces paiements en espèces?</t>
  </si>
  <si>
    <t>4.25 Est-ce que le PE effectue un rapprochement régulier de la petite caisse?</t>
  </si>
  <si>
    <t>4.27 Existe-il des contrôles adéquats concernant la présentation de fichiers de paiement électroniques qui interdisent toute modification non autorisée une fois les paiements sont approuvés et les fichiers transmis sur des réseaux sécurisés / cryptés?</t>
  </si>
  <si>
    <t>4g.  Autres bureaux ou entités</t>
  </si>
  <si>
    <t>4.28 Le PE dispose-t-il un processus pour s’assurer que les dépenses d’autres bureaux/entités sont conformes au plan de travail et / ou aux accords contractuels?</t>
  </si>
  <si>
    <t xml:space="preserve">4h.  Audit interne </t>
  </si>
  <si>
    <t xml:space="preserve">4.29  L’auditeur interne est-il suffisamment indépendant pour effectuer des évaluations critiques ? A qui doit-il rendre des comptes ? </t>
  </si>
  <si>
    <t>4.30 Le PE a-t-il des exigences déterminées en matière de qualification et d’expérience pour le personnel du service d’audit interne ?</t>
  </si>
  <si>
    <t>4.31  Les activités financées par les agences seront-elles incluses dans le programme de travail du service d’audit interne ?</t>
  </si>
  <si>
    <t>4.32 Le PE met-il en application les recommandations des auditeurs internes?</t>
  </si>
  <si>
    <t>5.   Immobilisations et stocks</t>
  </si>
  <si>
    <t>5a. Protection des actifs</t>
  </si>
  <si>
    <t>5.1 Y a-t-il un système de protection adéquat pour éviter que les actifs soient l’objet de fraudes, de gaspillages ou d’abus ?</t>
  </si>
  <si>
    <t>5.2 Les registres auxiliaires des immobilisations et des stocks sont-ils à jour et font-ils l’objet de rapprochements avec le compte collectif ?</t>
  </si>
  <si>
    <t xml:space="preserve">5.3 Des inventaires physiques des immobilisations et des stocks sont-ils effectués périodiquement ? Dans l’affirmative, veuillez préciser. </t>
  </si>
  <si>
    <t xml:space="preserve">5.4 Les immobilisations et les stocks sont-ils couverts par des polices d’assurance adéquates ? </t>
  </si>
  <si>
    <t>5b. Entreposage et gestion des stocks</t>
  </si>
  <si>
    <t>5.5 Les installations d'entreposage ont-elles une sécurité physique adéquate?</t>
  </si>
  <si>
    <t>5.6 Le stockage de l’entrepôt est-il disposé de sorte qu'il soit identifiable, protégé contre les dommages, et de manière à faciliter le décompte?</t>
  </si>
  <si>
    <t>5.7 Le PE possède t-il un système de gestion des stocks qui lui permet d’effectuer le suivi de la distribution de fournitures?</t>
  </si>
  <si>
    <t>5.8 La responsabilité de recevoir et distribuer des stocks est-elle différente de celle qui consiste à mettre à jour les registres d'inventaire?</t>
  </si>
  <si>
    <t>5.9 L’inventaire physique est-il effectué de façon périodique ?</t>
  </si>
  <si>
    <t>6. Rapport financier et suivi</t>
  </si>
  <si>
    <t>6.1  Le PE a t-il déterminé des procédures d'établissement de rapports financiers qui précisent les types de rapports qui doivent être préparés, le système source pour les rapports importants, la fréquence de la préparation, leur contenu et leur utulisation ?</t>
  </si>
  <si>
    <t>6.2 Est-ce que le PE prépare l’ensemble les états financiers?</t>
  </si>
  <si>
    <t>6.3  L’ensemble des états financiers du PE est-il régulièrement audité par un auditeur indépendant conformément aux normes d'audit nationales ou internationales appropriées? Dans l’affirmative, veuillez précisez les références de l'auditeur.</t>
  </si>
  <si>
    <t>6.5  Y a-t-il des recommandations importantes faites par les auditeurs dans les cinq précédents rapports d’audit et/ou lettres de recommandations sur la gestion au cours des cinq dernières années qui n’ont pas encore été mises en œuvre?</t>
  </si>
  <si>
    <t>6.6  Le système de gestion financière est-il informatisé ?</t>
  </si>
  <si>
    <t>6.7  Le système informatisé de gestion financière peut-il produire les rapports financiers nécessaires ?</t>
  </si>
  <si>
    <t>6.8  Le PE dispose-t-il de mesures de protection appropriées pour assurer la confidentialité, l’intégrité et la disponibilité des données? Par exemple : les contrôles d'accès par mot de passe; des données régulières de sauvegarde.</t>
  </si>
  <si>
    <t>7.    Passation de marchés et Attribution de Contrat</t>
  </si>
  <si>
    <t>7a. Passation de marchés</t>
  </si>
  <si>
    <t>7.1 Le PE dispose-t-il de politiques et procédures écrites en matière de passation de marchés?</t>
  </si>
  <si>
    <t xml:space="preserve">7.2 Les exceptions aux procédures sont-elles documentées et envoyées à la direction pour approbation ? </t>
  </si>
  <si>
    <t>7.3 Le PE dispose-t-il d'un système de passation de marchés informatisé avec des contrôles d'accès adéquats et une séparation des tâches entre ceux qui initient les bons de commande, ceux qui les approuvent et ceux qui font la réception de la commande? Veuillez décrire ce système de passation de marchés.</t>
  </si>
  <si>
    <t>7.4 Les rapports sur les achats sont-ils régulièrement extraits et examinés? Décrire les rapports extraits, la fréquence et l'examen ainsi que les approbateurs.</t>
  </si>
  <si>
    <t>7.5 Le PE dispose-t-il d’une uniité de passation de marchés avec des chaînes hiérarchiques bien définies qui favorisent l’efficience et la responsabilisation?</t>
  </si>
  <si>
    <t>7.6 Le comité de passation de marchés du PE est-il composé d’un personnel qualifié, formé, diplomé et reconnu comme des experts en passation de marchés et qui connait bien la réglementation de l'ONU / Banque mondiale / Union européenne en matière de passation de marchés, en plus de celle du PE?</t>
  </si>
  <si>
    <t>7.7  Il y a-t-il eu des recommandations importantes sur la passation de marchés faites par les auditeurs dans les cinq rapports d’audit et / ou lettres de gestion précédents au cours des cinq dernières années et qui n'ont pas encore été mises en œuvre?</t>
  </si>
  <si>
    <t>7.8 Le PE exige-t-il des autorisations écrites ou  électroniques  du système pour les achats? Si oui, examinez si les seuils d'autorisation sont appropriés.</t>
  </si>
  <si>
    <t>7.9 Les procédures de passation des marchés et les modèles de contrats font-ils des références aux principes éthiques et d'exclusion et aux critères d'inéligibilité en passation de marchés ?</t>
  </si>
  <si>
    <t>7.10 Le PE obtient-il des autorisations suffisantes avant de signer un contrat?</t>
  </si>
  <si>
    <t>7.11 Le PE a-t-il établi des directives et des procédures formelles pour faciliter l’identification, le suivi et la gestion des conflits d’intérêts potentiels avec des fournisseurs potentiels/agents délégués à la passation des marchés ? Dans l’affirmative, comment le PE gère-t-il les conflits d’intérêts ?</t>
  </si>
  <si>
    <t>7.12 Le PE a-t-il un processus bien défini pour l’approvisionnement préalable des fournisseurs ? Les méthodes formelles de passation de marchés comprennent-elles une diffusion large des projets de marché ?</t>
  </si>
  <si>
    <t>7.13 Le PE garde-t-il une trace de la qualité des prestations antérieures des fournisseurs ? Par exemple une base de données de fournisseurs de confiance?</t>
  </si>
  <si>
    <t>7.14 Le PE dispose-t-il d’un processus bien défini pour s’assurer de la soumission et de l’évaluation des offres de manière sûre et transparente ? Dans l’affirmative, décrivez le processus.</t>
  </si>
  <si>
    <t>7.15 Lorsqu’un appel d’offres a été publié, le PE attribue-il le contrat en se basant sur les exigences énoncées dans la documentation d’appel d’offres, et qui tient compte de l’expertise technique et du coût?</t>
  </si>
  <si>
    <t>7.16 Au cas où le PE gère des contrats importants, dispose-t-il d’une politique en matière de gestion / attribution de contrats?</t>
  </si>
  <si>
    <t>7.17 Existe t-il un personnel qui ait été responsabilisé exclusivement pour gérer les contrats ou surveiller leur expirations?</t>
  </si>
  <si>
    <t xml:space="preserve">7.18 Y a t-il des employés désignés pour surveiller l'expiration des cautions de bonne fin, des dommages-intérêts liquidés et autres instruments de gestion des risques? </t>
  </si>
  <si>
    <t>7.19 Le PE dispose-t-il d’une politique sur les actions qualifiées de ex post-facto dans les contrats?</t>
  </si>
  <si>
    <t>7.20 Quelle est la fréquence de ses actions contractuelles qualifiées de ex post-facto?</t>
  </si>
  <si>
    <t>Nombre total de questions dans le domaine considéré:</t>
  </si>
  <si>
    <t>Nombre total de questions applicables au domaine considéré:</t>
  </si>
  <si>
    <t>Nombre total de points de risques:</t>
  </si>
  <si>
    <t>Cote de risque du domaine considéré</t>
  </si>
  <si>
    <t>TOTAUX</t>
  </si>
  <si>
    <t>Nombre total de questions</t>
  </si>
  <si>
    <t>Nombre total de questions applicables:</t>
  </si>
  <si>
    <t>Nombre total de questions importantes applicables:</t>
  </si>
  <si>
    <t>Nombre total de points de risques</t>
  </si>
  <si>
    <t>Note de risque total</t>
  </si>
  <si>
    <t>Cote de risque globale</t>
  </si>
  <si>
    <t>Note la plus faible possible</t>
  </si>
  <si>
    <t>Note la plus élevée possible</t>
  </si>
  <si>
    <t>Largeur de l'assiette</t>
  </si>
  <si>
    <t>Risque faible: note en-dessous</t>
  </si>
  <si>
    <t>Risque modéré: note en-dessous</t>
  </si>
  <si>
    <t>Risque significatif: note en-dessous</t>
  </si>
  <si>
    <t>4b. Séparation des tâches</t>
  </si>
  <si>
    <t xml:space="preserve">N/A </t>
  </si>
  <si>
    <t>N/A</t>
  </si>
  <si>
    <r>
      <t>7b. Gestion des contrats - À remplir uniquement pour les PE qui gèrent des contrats importants  dans le cadre de la mise en œuvre du programme.</t>
    </r>
    <r>
      <rPr>
        <b/>
        <i/>
        <sz val="10"/>
        <color rgb="FFFF0000"/>
        <rFont val="Arial"/>
        <family val="2"/>
      </rPr>
      <t xml:space="preserve"> Sinon choisissez N/A pour l'évaluation des risques</t>
    </r>
  </si>
  <si>
    <r>
      <t xml:space="preserve">3.7 Y a-t-il eu une rotation du personnel importante ces 5 dernières années ? Dans l’affirmative, le taux a-t-il augmenté ou diminué </t>
    </r>
    <r>
      <rPr>
        <b/>
        <sz val="10"/>
        <color rgb="FFFF0000"/>
        <rFont val="Arial"/>
        <family val="2"/>
      </rPr>
      <t xml:space="preserve">?  </t>
    </r>
    <r>
      <rPr>
        <sz val="10"/>
        <rFont val="Arial"/>
        <family val="2"/>
      </rPr>
      <t xml:space="preserve">quelle est la source du problème ?  </t>
    </r>
  </si>
  <si>
    <r>
      <t xml:space="preserve">4.26 Les espèces et les chèques sont-ils conservés dans un endroit sûr  avec un accès limité? </t>
    </r>
    <r>
      <rPr>
        <sz val="10"/>
        <rFont val="Arial"/>
        <family val="2"/>
      </rPr>
      <t xml:space="preserve">Les comptes bancaires sont-ils protégés par des contrôles d'accès à distance appropriés? </t>
    </r>
  </si>
  <si>
    <t xml:space="preserve">1.8 Existe-t-il des procédures judiciaires en cours contre le PE ou des litiges matériels / significatifs en cours avec les fournisseurs / sous-traitants?
Dans l’affirmative,  indiquez les mesures prises par le PE pour résoudre la question de la procédure judiciaire.
</t>
  </si>
  <si>
    <r>
      <t xml:space="preserve">1.7 Le PE peut-il facilement recevoir des fonds ? Y a-t-il eu par le passé des problèmes graves concernant la réception de fonds par le PE, en particulier lorsque les fonds provenaient </t>
    </r>
    <r>
      <rPr>
        <sz val="10"/>
        <rFont val="Arial"/>
        <family val="2"/>
      </rPr>
      <t>de ministères du gouvernement?</t>
    </r>
  </si>
  <si>
    <r>
      <t xml:space="preserve">1.2 </t>
    </r>
    <r>
      <rPr>
        <b/>
        <sz val="10"/>
        <rFont val="Arial"/>
        <family val="2"/>
      </rPr>
      <t xml:space="preserve">Si le PE a reçu des fonds des Nations Unies dans le passé, est-ce que des problemes importants </t>
    </r>
    <r>
      <rPr>
        <b/>
        <sz val="10"/>
        <color rgb="FF000000"/>
        <rFont val="Arial"/>
        <family val="2"/>
      </rPr>
      <t xml:space="preserve">ont été </t>
    </r>
    <r>
      <rPr>
        <b/>
        <sz val="10"/>
        <rFont val="Arial"/>
        <family val="2"/>
      </rPr>
      <t>relevés dans la gestion des ressources , y compris dans les activités d'assurance précédentes ?</t>
    </r>
  </si>
  <si>
    <t>1.3  Le PE est-il soumis à  des obligations de rapports statutaires? Dans l’affirmative, s'est-il conformé aux dites exigences durant les trois exercices précédents?</t>
  </si>
  <si>
    <r>
      <t xml:space="preserve">2.1. Est-ce que le PE possède et utilise des politiques </t>
    </r>
    <r>
      <rPr>
        <sz val="10"/>
        <rFont val="Arial"/>
        <family val="2"/>
      </rPr>
      <t>écrites</t>
    </r>
    <r>
      <rPr>
        <sz val="10"/>
        <color rgb="FF000000"/>
        <rFont val="Arial"/>
        <family val="2"/>
      </rPr>
      <t xml:space="preserve"> , des procédures et d'autres outils suffisamment détaillés (par exemple la liste pour l’élaboration d’un projet, les modèles de plans de travail, le calendrier de planification du travail) pour élaborer des programmes et des plans?</t>
    </r>
  </si>
  <si>
    <r>
      <t>3.1 Êtes-ce que les</t>
    </r>
    <r>
      <rPr>
        <b/>
        <sz val="10"/>
        <rFont val="Arial"/>
        <family val="2"/>
      </rPr>
      <t xml:space="preserve"> pratiques relatives a la gestion du personnel </t>
    </r>
    <r>
      <rPr>
        <b/>
        <sz val="10"/>
        <color rgb="FF000000"/>
        <rFont val="Arial"/>
        <family val="2"/>
      </rPr>
      <t>du PE sont clairement définies et suivies, et sont-elles en conformité avec les principes de transparence et de compétitivité?</t>
    </r>
  </si>
  <si>
    <r>
      <t xml:space="preserve">4.1  Le PE dispose-t-il d’un système comptable permettant l’enregistrement adéquat des transactions financières des agences des Nations Unies, y compris la répartition des dépenses en accord avec les composantes, les catégories de dépenses et les sources de </t>
    </r>
    <r>
      <rPr>
        <b/>
        <sz val="10"/>
        <rFont val="Arial"/>
        <family val="2"/>
      </rPr>
      <t>financement</t>
    </r>
    <r>
      <rPr>
        <b/>
        <sz val="10"/>
        <color rgb="FF000000"/>
        <rFont val="Arial"/>
        <family val="2"/>
      </rPr>
      <t xml:space="preserve"> respectives ? </t>
    </r>
  </si>
  <si>
    <r>
      <t>4.13 Les paiements sont-ils approuvés de manière appropriée? Le PE dispose t-il d’</t>
    </r>
    <r>
      <rPr>
        <b/>
        <sz val="10"/>
        <rFont val="Arial"/>
        <family val="2"/>
      </rPr>
      <t>une table d'autorite relative aux paiements</t>
    </r>
    <r>
      <rPr>
        <b/>
        <sz val="10"/>
        <color rgb="FF000000"/>
        <rFont val="Arial"/>
        <family val="2"/>
      </rPr>
      <t>?</t>
    </r>
  </si>
  <si>
    <t>4.14 Toutes les factures sont-elles estampillées « PAYÉE », approuvées et clairement revêtues des mentions nécessaires aux fins d’attribution d’un code de projet et d’un code d'imputation comptable?</t>
  </si>
  <si>
    <t>4.22 Si le partenaire fait des acomptes pour un programme de micro-finance, existent-il des contrôles pour la collecte, le dépôt en temps opportun et l'enregistrement des recettes à chaque lieu de collecte?</t>
  </si>
  <si>
    <r>
      <t xml:space="preserve">6.4  </t>
    </r>
    <r>
      <rPr>
        <b/>
        <sz val="10"/>
        <rFont val="Arial"/>
        <family val="2"/>
      </rPr>
      <t>Des problemes graves relatifs a des depenses inelligibles sur des fonds de donateurs ont ils ete releves dans les rapports d'audits du partenaire durant ces cinq dernieres annees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</si>
</sst>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00"/>
  </numFmts>
  <fonts count="20" x14ac:knownFonts="1">
    <font>
      <sz val="10"/>
      <color theme="1"/>
      <name val="Arial"/>
      <family val="2"/>
    </font>
    <font>
      <sz val="10"/>
      <color theme="1"/>
      <name val="Arial"/>
      <family val="2"/>
    </font>
    <font>
      <b/>
      <sz val="10"/>
      <color theme="1"/>
      <name val="Arial"/>
      <family val="2"/>
    </font>
    <font>
      <sz val="14"/>
      <color theme="1"/>
      <name val="Arial"/>
      <family val="2"/>
    </font>
    <font>
      <b/>
      <sz val="10"/>
      <name val="Arial"/>
      <family val="2"/>
    </font>
    <font>
      <b/>
      <sz val="12"/>
      <color rgb="FF0070C0"/>
      <name val="Arial"/>
      <family val="2"/>
    </font>
    <font>
      <sz val="10"/>
      <color rgb="FF000000"/>
      <name val="Arial"/>
      <family val="2"/>
    </font>
    <font>
      <sz val="10"/>
      <name val="Arial"/>
      <family val="2"/>
    </font>
    <font>
      <i/>
      <sz val="10"/>
      <name val="Arial"/>
      <family val="2"/>
    </font>
    <font>
      <i/>
      <sz val="10"/>
      <color rgb="FF000000"/>
      <name val="Arial"/>
      <family val="2"/>
    </font>
    <font>
      <b/>
      <sz val="10"/>
      <color rgb="FF000000"/>
      <name val="Arial"/>
      <family val="2"/>
    </font>
    <font>
      <b/>
      <i/>
      <sz val="10"/>
      <color rgb="FF000000"/>
      <name val="Arial"/>
      <family val="2"/>
    </font>
    <font>
      <b/>
      <i/>
      <sz val="10"/>
      <name val="Arial"/>
      <family val="2"/>
    </font>
    <font>
      <sz val="10"/>
      <color theme="1"/>
      <name val="Century Gothic"/>
      <family val="2"/>
    </font>
    <font>
      <b/>
      <i/>
      <sz val="10"/>
      <color rgb="FF0070C0"/>
      <name val="Arial"/>
      <family val="2"/>
    </font>
    <font>
      <sz val="10"/>
      <color theme="0" tint="-0.14999847407452621"/>
      <name val="Arial"/>
      <family val="2"/>
    </font>
    <font>
      <i/>
      <sz val="10"/>
      <color theme="0" tint="-0.14999847407452621"/>
      <name val="Arial"/>
      <family val="2"/>
    </font>
    <font>
      <b/>
      <i/>
      <sz val="10"/>
      <color rgb="FFFF0000"/>
      <name val="Arial"/>
      <family val="2"/>
    </font>
    <font>
      <b/>
      <sz val="12"/>
      <color theme="3" tint="0.39997558519241921"/>
      <name val="Arial"/>
      <family val="2"/>
    </font>
    <font>
      <b/>
      <sz val="10"/>
      <color rgb="FFFF0000"/>
      <name val="Arial"/>
      <family val="2"/>
    </font>
  </fonts>
  <fills count="9">
    <fill>
      <patternFill patternType="none"/>
    </fill>
    <fill>
      <patternFill patternType="gray125"/>
    </fill>
    <fill>
      <patternFill patternType="solid">
        <fgColor theme="3" tint="0.79998168889431442"/>
        <bgColor indexed="64"/>
      </patternFill>
    </fill>
    <fill>
      <patternFill patternType="solid">
        <fgColor rgb="FF8DB3E2"/>
        <bgColor indexed="64"/>
      </patternFill>
    </fill>
    <fill>
      <patternFill patternType="solid">
        <fgColor rgb="FFDBE5F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39997558519241921"/>
        <bgColor indexed="64"/>
      </patternFill>
    </fill>
  </fills>
  <borders count="21">
    <border>
      <left/>
      <right/>
      <top/>
      <bottom/>
      <diagonal/>
    </border>
    <border>
      <left style="thin">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diagonal/>
    </border>
    <border>
      <left style="thin">
        <color rgb="FF0070C0"/>
      </left>
      <right style="thin">
        <color rgb="FF0070C0"/>
      </right>
      <top/>
      <bottom style="thin">
        <color rgb="FF0070C0"/>
      </bottom>
      <diagonal/>
    </border>
    <border>
      <left style="thin">
        <color rgb="FF0070C0"/>
      </left>
      <right/>
      <top/>
      <bottom/>
      <diagonal/>
    </border>
    <border>
      <left/>
      <right style="thin">
        <color rgb="FF0070C0"/>
      </right>
      <top/>
      <bottom/>
      <diagonal/>
    </border>
    <border>
      <left/>
      <right style="thin">
        <color rgb="FF0070C0"/>
      </right>
      <top style="thin">
        <color rgb="FF0070C0"/>
      </top>
      <bottom style="thin">
        <color rgb="FF0070C0"/>
      </bottom>
      <diagonal/>
    </border>
    <border>
      <left style="thin">
        <color rgb="FF0070C0"/>
      </left>
      <right/>
      <top style="thin">
        <color rgb="FF0070C0"/>
      </top>
      <bottom/>
      <diagonal/>
    </border>
    <border>
      <left/>
      <right/>
      <top style="thin">
        <color rgb="FF0070C0"/>
      </top>
      <bottom/>
      <diagonal/>
    </border>
    <border>
      <left/>
      <right style="thin">
        <color rgb="FF0070C0"/>
      </right>
      <top style="thin">
        <color rgb="FF0070C0"/>
      </top>
      <bottom/>
      <diagonal/>
    </border>
    <border>
      <left style="medium">
        <color rgb="FF0070C0"/>
      </left>
      <right/>
      <top style="medium">
        <color rgb="FF0070C0"/>
      </top>
      <bottom/>
      <diagonal/>
    </border>
    <border>
      <left/>
      <right style="medium">
        <color rgb="FF0070C0"/>
      </right>
      <top style="medium">
        <color rgb="FF0070C0"/>
      </top>
      <bottom/>
      <diagonal/>
    </border>
    <border>
      <left style="medium">
        <color rgb="FF0070C0"/>
      </left>
      <right/>
      <top/>
      <bottom style="medium">
        <color rgb="FF0070C0"/>
      </bottom>
      <diagonal/>
    </border>
    <border>
      <left/>
      <right style="medium">
        <color rgb="FF0070C0"/>
      </right>
      <top/>
      <bottom style="medium">
        <color rgb="FF0070C0"/>
      </bottom>
      <diagonal/>
    </border>
    <border>
      <left/>
      <right/>
      <top/>
      <bottom style="thin">
        <color rgb="FF0070C0"/>
      </bottom>
      <diagonal/>
    </border>
    <border>
      <left/>
      <right style="thin">
        <color rgb="FF0070C0"/>
      </right>
      <top/>
      <bottom style="thin">
        <color rgb="FF0070C0"/>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102">
    <xf numFmtId="0" fontId="0" fillId="0" borderId="0" xfId="0"/>
    <xf numFmtId="0" fontId="6" fillId="0" borderId="1" xfId="0" applyFont="1" applyBorder="1" applyAlignment="1" applyProtection="1">
      <alignment horizontal="center" vertical="center" wrapText="1"/>
      <protection locked="0"/>
    </xf>
    <xf numFmtId="0" fontId="6" fillId="0" borderId="1" xfId="0" applyFont="1" applyBorder="1" applyAlignment="1" applyProtection="1">
      <alignment horizontal="left" vertical="top" wrapText="1"/>
      <protection locked="0"/>
    </xf>
    <xf numFmtId="0" fontId="6" fillId="0" borderId="1" xfId="0" applyFont="1" applyFill="1" applyBorder="1" applyAlignment="1" applyProtection="1">
      <alignment horizontal="left" vertical="top" wrapText="1"/>
      <protection locked="0"/>
    </xf>
    <xf numFmtId="0" fontId="0" fillId="2" borderId="0" xfId="0" applyFill="1" applyBorder="1" applyProtection="1"/>
    <xf numFmtId="0" fontId="0" fillId="0" borderId="0" xfId="0" applyProtection="1"/>
    <xf numFmtId="0" fontId="3" fillId="0" borderId="0" xfId="0" applyFont="1" applyBorder="1" applyAlignment="1" applyProtection="1">
      <alignment vertical="top"/>
    </xf>
    <xf numFmtId="0" fontId="6" fillId="0" borderId="1" xfId="0" applyFont="1" applyBorder="1" applyAlignment="1" applyProtection="1">
      <alignment horizontal="center" vertical="center" wrapText="1"/>
    </xf>
    <xf numFmtId="0" fontId="6" fillId="0" borderId="1" xfId="0" applyFont="1" applyBorder="1" applyAlignment="1" applyProtection="1">
      <alignment horizontal="left" vertical="top" wrapText="1"/>
    </xf>
    <xf numFmtId="0" fontId="6" fillId="0" borderId="1" xfId="0" applyFont="1" applyFill="1" applyBorder="1" applyAlignment="1" applyProtection="1">
      <alignment horizontal="left" vertical="top" wrapText="1"/>
    </xf>
    <xf numFmtId="0" fontId="6" fillId="5" borderId="1" xfId="0" applyFont="1" applyFill="1" applyBorder="1" applyAlignment="1" applyProtection="1">
      <alignment horizontal="left" vertical="top" wrapText="1"/>
    </xf>
    <xf numFmtId="0" fontId="10" fillId="6" borderId="7" xfId="0" applyFont="1" applyFill="1" applyBorder="1" applyAlignment="1" applyProtection="1">
      <alignment horizontal="left" vertical="top" wrapText="1"/>
    </xf>
    <xf numFmtId="0" fontId="10" fillId="6" borderId="8" xfId="0" applyFont="1" applyFill="1" applyBorder="1" applyAlignment="1" applyProtection="1">
      <alignment horizontal="center" vertical="top" wrapText="1"/>
    </xf>
    <xf numFmtId="0" fontId="6" fillId="6" borderId="8" xfId="0" applyFont="1" applyFill="1" applyBorder="1" applyAlignment="1" applyProtection="1">
      <alignment horizontal="justify" vertical="top" wrapText="1"/>
    </xf>
    <xf numFmtId="0" fontId="10" fillId="6" borderId="4" xfId="0" applyFont="1" applyFill="1" applyBorder="1" applyAlignment="1" applyProtection="1">
      <alignment horizontal="left" vertical="top" wrapText="1"/>
    </xf>
    <xf numFmtId="0" fontId="10" fillId="6" borderId="0" xfId="0" applyFont="1" applyFill="1" applyBorder="1" applyAlignment="1" applyProtection="1">
      <alignment horizontal="center" vertical="top" wrapText="1"/>
    </xf>
    <xf numFmtId="0" fontId="6" fillId="6" borderId="0" xfId="0" applyFont="1" applyFill="1" applyBorder="1" applyAlignment="1" applyProtection="1">
      <alignment horizontal="justify" vertical="top" wrapText="1"/>
    </xf>
    <xf numFmtId="0" fontId="10" fillId="6" borderId="10" xfId="0" applyFont="1" applyFill="1" applyBorder="1" applyAlignment="1" applyProtection="1">
      <alignment vertical="top" wrapText="1"/>
    </xf>
    <xf numFmtId="0" fontId="10" fillId="6" borderId="11" xfId="0" applyFont="1" applyFill="1" applyBorder="1" applyAlignment="1" applyProtection="1">
      <alignment horizontal="center" vertical="top" wrapText="1"/>
    </xf>
    <xf numFmtId="0" fontId="10" fillId="6" borderId="12" xfId="0" applyFont="1" applyFill="1" applyBorder="1" applyAlignment="1" applyProtection="1">
      <alignment vertical="top" wrapText="1"/>
    </xf>
    <xf numFmtId="0" fontId="10" fillId="6" borderId="13" xfId="0" applyFont="1" applyFill="1" applyBorder="1" applyAlignment="1" applyProtection="1">
      <alignment horizontal="center" vertical="top" wrapText="1"/>
    </xf>
    <xf numFmtId="0" fontId="1" fillId="0" borderId="1" xfId="0" applyFont="1" applyFill="1" applyBorder="1" applyAlignment="1" applyProtection="1">
      <alignment horizontal="left" vertical="top" wrapText="1"/>
      <protection locked="0"/>
    </xf>
    <xf numFmtId="0" fontId="0" fillId="0" borderId="1" xfId="0" applyFont="1" applyBorder="1" applyAlignment="1" applyProtection="1">
      <alignment horizontal="left" vertical="top" wrapText="1"/>
      <protection locked="0"/>
    </xf>
    <xf numFmtId="0" fontId="1" fillId="0" borderId="1" xfId="0" applyFont="1" applyBorder="1" applyAlignment="1" applyProtection="1">
      <alignment horizontal="left" vertical="top" wrapText="1"/>
      <protection locked="0"/>
    </xf>
    <xf numFmtId="0" fontId="0" fillId="0" borderId="1" xfId="0" quotePrefix="1" applyFont="1" applyBorder="1" applyAlignment="1" applyProtection="1">
      <alignment horizontal="left" vertical="top" wrapText="1"/>
      <protection locked="0"/>
    </xf>
    <xf numFmtId="0" fontId="6" fillId="0" borderId="1" xfId="0" quotePrefix="1" applyFont="1" applyBorder="1" applyAlignment="1" applyProtection="1">
      <alignment horizontal="left" vertical="top" wrapText="1"/>
      <protection locked="0"/>
    </xf>
    <xf numFmtId="0" fontId="11" fillId="0" borderId="0" xfId="0" applyFont="1" applyBorder="1" applyAlignment="1" applyProtection="1">
      <alignment horizontal="left" vertical="top" wrapText="1"/>
    </xf>
    <xf numFmtId="0" fontId="9" fillId="0" borderId="0" xfId="0" applyFont="1" applyFill="1" applyBorder="1" applyAlignment="1" applyProtection="1">
      <alignment horizontal="justify" vertical="top" wrapText="1"/>
    </xf>
    <xf numFmtId="0" fontId="10" fillId="0" borderId="0" xfId="0" applyFont="1" applyBorder="1" applyAlignment="1" applyProtection="1">
      <alignment horizontal="center" vertical="top" wrapText="1"/>
    </xf>
    <xf numFmtId="0" fontId="6" fillId="0" borderId="0" xfId="0" applyFont="1" applyBorder="1" applyAlignment="1" applyProtection="1">
      <alignment horizontal="left" vertical="top" wrapText="1"/>
    </xf>
    <xf numFmtId="0" fontId="0" fillId="0" borderId="0" xfId="0" applyAlignment="1" applyProtection="1">
      <alignment horizontal="left" vertical="top"/>
    </xf>
    <xf numFmtId="0" fontId="0" fillId="0" borderId="0" xfId="0" applyAlignment="1" applyProtection="1">
      <alignment vertical="top"/>
    </xf>
    <xf numFmtId="0" fontId="0" fillId="0" borderId="0" xfId="0" applyAlignment="1" applyProtection="1">
      <alignment horizontal="center" vertical="top"/>
    </xf>
    <xf numFmtId="0" fontId="7" fillId="0" borderId="1" xfId="0" applyFont="1" applyBorder="1" applyAlignment="1" applyProtection="1">
      <alignment horizontal="left" vertical="top" wrapText="1"/>
    </xf>
    <xf numFmtId="0" fontId="7" fillId="5" borderId="1" xfId="0" applyFont="1" applyFill="1" applyBorder="1" applyAlignment="1" applyProtection="1">
      <alignment horizontal="left" vertical="top" wrapText="1"/>
    </xf>
    <xf numFmtId="0" fontId="15" fillId="6" borderId="8" xfId="0" applyFont="1" applyFill="1" applyBorder="1" applyAlignment="1" applyProtection="1">
      <alignment horizontal="justify" vertical="top" wrapText="1"/>
    </xf>
    <xf numFmtId="0" fontId="16" fillId="6" borderId="8" xfId="0" applyFont="1" applyFill="1" applyBorder="1" applyAlignment="1" applyProtection="1">
      <alignment horizontal="right" vertical="top"/>
    </xf>
    <xf numFmtId="165" fontId="16" fillId="6" borderId="9" xfId="1" applyNumberFormat="1" applyFont="1" applyFill="1" applyBorder="1" applyAlignment="1" applyProtection="1">
      <alignment horizontal="left" vertical="top" wrapText="1"/>
    </xf>
    <xf numFmtId="0" fontId="15" fillId="6" borderId="0" xfId="0" applyFont="1" applyFill="1" applyBorder="1" applyAlignment="1" applyProtection="1">
      <alignment horizontal="justify" vertical="top" wrapText="1"/>
    </xf>
    <xf numFmtId="0" fontId="16" fillId="6" borderId="0" xfId="0" applyFont="1" applyFill="1" applyBorder="1" applyAlignment="1" applyProtection="1">
      <alignment horizontal="right" vertical="top"/>
    </xf>
    <xf numFmtId="165" fontId="16" fillId="6" borderId="5" xfId="1" applyNumberFormat="1" applyFont="1" applyFill="1" applyBorder="1" applyAlignment="1" applyProtection="1">
      <alignment horizontal="left" vertical="top" wrapText="1"/>
    </xf>
    <xf numFmtId="0" fontId="15" fillId="6" borderId="0" xfId="0" applyFont="1" applyFill="1" applyBorder="1" applyProtection="1"/>
    <xf numFmtId="0" fontId="15" fillId="6" borderId="14" xfId="0" applyFont="1" applyFill="1" applyBorder="1" applyProtection="1"/>
    <xf numFmtId="0" fontId="16" fillId="6" borderId="14" xfId="0" applyFont="1" applyFill="1" applyBorder="1" applyAlignment="1" applyProtection="1">
      <alignment horizontal="right" vertical="top"/>
    </xf>
    <xf numFmtId="165" fontId="16" fillId="6" borderId="15" xfId="1" applyNumberFormat="1" applyFont="1" applyFill="1" applyBorder="1" applyAlignment="1" applyProtection="1">
      <alignment horizontal="left" vertical="top" wrapText="1"/>
    </xf>
    <xf numFmtId="0" fontId="0" fillId="6" borderId="0" xfId="0" applyFont="1" applyFill="1" applyBorder="1" applyProtection="1"/>
    <xf numFmtId="0" fontId="0" fillId="6" borderId="14" xfId="0" applyFont="1" applyFill="1" applyBorder="1" applyProtection="1"/>
    <xf numFmtId="0" fontId="0" fillId="0" borderId="0" xfId="0" applyFont="1" applyAlignment="1" applyProtection="1">
      <alignment vertical="top"/>
    </xf>
    <xf numFmtId="0" fontId="0" fillId="0" borderId="0" xfId="0" applyFont="1" applyProtection="1"/>
    <xf numFmtId="0" fontId="0" fillId="0" borderId="0" xfId="0" applyFont="1" applyBorder="1" applyAlignment="1" applyProtection="1">
      <alignment vertical="top"/>
    </xf>
    <xf numFmtId="0" fontId="0" fillId="0" borderId="1" xfId="0" quotePrefix="1" applyFont="1" applyFill="1" applyBorder="1" applyAlignment="1" applyProtection="1">
      <alignment horizontal="left" vertical="top" wrapText="1"/>
      <protection locked="0"/>
    </xf>
    <xf numFmtId="0" fontId="7" fillId="0" borderId="1" xfId="0" applyFont="1" applyFill="1" applyBorder="1" applyAlignment="1" applyProtection="1">
      <alignment horizontal="left" vertical="top" wrapText="1"/>
    </xf>
    <xf numFmtId="0" fontId="7" fillId="0" borderId="7" xfId="0" applyFont="1" applyBorder="1" applyAlignment="1" applyProtection="1">
      <alignment horizontal="left" vertical="top" wrapText="1"/>
    </xf>
    <xf numFmtId="0" fontId="7" fillId="0" borderId="7" xfId="0" applyFont="1" applyFill="1" applyBorder="1" applyAlignment="1" applyProtection="1">
      <alignment horizontal="left" vertical="top" wrapText="1"/>
    </xf>
    <xf numFmtId="0" fontId="10" fillId="7" borderId="1" xfId="0" applyFont="1" applyFill="1" applyBorder="1" applyAlignment="1" applyProtection="1">
      <alignment horizontal="left" vertical="top" wrapText="1"/>
    </xf>
    <xf numFmtId="0" fontId="0" fillId="7" borderId="1" xfId="0" applyFont="1" applyFill="1" applyBorder="1" applyAlignment="1" applyProtection="1">
      <alignment horizontal="center" vertical="center" wrapText="1"/>
      <protection locked="0"/>
    </xf>
    <xf numFmtId="0" fontId="6" fillId="7" borderId="1" xfId="0" applyFont="1" applyFill="1" applyBorder="1" applyAlignment="1" applyProtection="1">
      <alignment horizontal="center" vertical="center" wrapText="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horizontal="left" vertical="top" wrapText="1"/>
      <protection locked="0"/>
    </xf>
    <xf numFmtId="0" fontId="4" fillId="7" borderId="1" xfId="0" applyFont="1" applyFill="1" applyBorder="1" applyAlignment="1" applyProtection="1">
      <alignment horizontal="left" vertical="top" wrapText="1"/>
    </xf>
    <xf numFmtId="0" fontId="1" fillId="7" borderId="1" xfId="0" applyFont="1" applyFill="1" applyBorder="1" applyAlignment="1" applyProtection="1">
      <alignment horizontal="left" vertical="top" wrapText="1"/>
      <protection locked="0"/>
    </xf>
    <xf numFmtId="0" fontId="0" fillId="7" borderId="1" xfId="0" applyFont="1" applyFill="1" applyBorder="1" applyAlignment="1" applyProtection="1">
      <alignment horizontal="left" vertical="top" wrapText="1"/>
      <protection locked="0"/>
    </xf>
    <xf numFmtId="0" fontId="0" fillId="7" borderId="1" xfId="0" quotePrefix="1" applyFont="1" applyFill="1" applyBorder="1" applyAlignment="1" applyProtection="1">
      <alignment horizontal="left" vertical="top" wrapText="1"/>
      <protection locked="0"/>
    </xf>
    <xf numFmtId="0" fontId="2" fillId="7" borderId="1" xfId="0" applyFont="1" applyFill="1" applyBorder="1" applyAlignment="1" applyProtection="1">
      <alignment horizontal="left" vertical="top" wrapText="1"/>
    </xf>
    <xf numFmtId="0" fontId="0" fillId="0" borderId="0" xfId="0" applyFill="1" applyBorder="1" applyProtection="1"/>
    <xf numFmtId="0" fontId="0" fillId="0" borderId="0" xfId="0" applyFill="1" applyBorder="1" applyAlignment="1" applyProtection="1">
      <alignment horizontal="right" vertical="top"/>
    </xf>
    <xf numFmtId="0" fontId="2" fillId="8" borderId="18" xfId="0" applyFont="1" applyFill="1" applyBorder="1" applyProtection="1"/>
    <xf numFmtId="0" fontId="0" fillId="8" borderId="19" xfId="0" applyFill="1" applyBorder="1" applyAlignment="1" applyProtection="1">
      <alignment horizontal="left" vertical="top"/>
    </xf>
    <xf numFmtId="0" fontId="0" fillId="8" borderId="19" xfId="0" applyFont="1" applyFill="1" applyBorder="1" applyAlignment="1" applyProtection="1">
      <alignment vertical="top"/>
    </xf>
    <xf numFmtId="0" fontId="0" fillId="8" borderId="19" xfId="0" applyFill="1" applyBorder="1" applyAlignment="1" applyProtection="1">
      <alignment vertical="top"/>
    </xf>
    <xf numFmtId="0" fontId="0" fillId="8" borderId="20" xfId="0" applyFill="1" applyBorder="1" applyAlignment="1" applyProtection="1">
      <alignment horizontal="center" vertical="top"/>
    </xf>
    <xf numFmtId="0" fontId="10" fillId="0" borderId="1" xfId="0" applyFont="1" applyFill="1" applyBorder="1" applyAlignment="1" applyProtection="1">
      <alignment horizontal="left" vertical="top" wrapText="1"/>
    </xf>
    <xf numFmtId="0" fontId="0" fillId="0" borderId="1" xfId="0" applyBorder="1" applyAlignment="1" applyProtection="1">
      <alignment horizontal="left" vertical="top" wrapText="1"/>
    </xf>
    <xf numFmtId="0" fontId="0" fillId="0" borderId="1" xfId="0" applyFill="1" applyBorder="1" applyAlignment="1" applyProtection="1">
      <alignment horizontal="left" vertical="top" wrapText="1"/>
    </xf>
    <xf numFmtId="0" fontId="0" fillId="0" borderId="0" xfId="0" applyFill="1" applyProtection="1"/>
    <xf numFmtId="0" fontId="0" fillId="5"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xf>
    <xf numFmtId="0" fontId="6" fillId="5" borderId="1" xfId="0" applyFont="1" applyFill="1" applyBorder="1" applyAlignment="1" applyProtection="1">
      <alignment horizontal="left" vertical="top" wrapText="1"/>
      <protection locked="0"/>
    </xf>
    <xf numFmtId="0" fontId="6" fillId="5" borderId="2" xfId="0" applyFont="1" applyFill="1" applyBorder="1" applyAlignment="1" applyProtection="1">
      <alignment horizontal="left" vertical="top" wrapText="1"/>
      <protection locked="0"/>
    </xf>
    <xf numFmtId="0" fontId="1" fillId="5" borderId="1" xfId="0" applyFont="1" applyFill="1" applyBorder="1" applyAlignment="1" applyProtection="1">
      <alignment horizontal="left" vertical="top" wrapText="1"/>
      <protection locked="0"/>
    </xf>
    <xf numFmtId="0" fontId="4" fillId="3" borderId="2" xfId="0" applyFont="1" applyFill="1" applyBorder="1" applyAlignment="1" applyProtection="1">
      <alignment horizontal="center" vertical="top" wrapText="1"/>
    </xf>
    <xf numFmtId="0" fontId="4" fillId="3" borderId="3" xfId="0" applyFont="1" applyFill="1" applyBorder="1" applyAlignment="1" applyProtection="1">
      <alignment horizontal="center" vertical="top" wrapText="1"/>
    </xf>
    <xf numFmtId="0" fontId="4" fillId="3" borderId="2" xfId="0" applyFont="1" applyFill="1" applyBorder="1" applyAlignment="1" applyProtection="1">
      <alignment horizontal="left" vertical="top" wrapText="1"/>
    </xf>
    <xf numFmtId="0" fontId="4" fillId="3" borderId="3" xfId="0" applyFont="1" applyFill="1" applyBorder="1" applyAlignment="1" applyProtection="1">
      <alignment horizontal="left" vertical="top" wrapText="1"/>
    </xf>
    <xf numFmtId="0" fontId="5" fillId="4" borderId="4" xfId="0" applyFont="1" applyFill="1" applyBorder="1" applyAlignment="1" applyProtection="1">
      <alignment horizontal="center" vertical="top" wrapText="1"/>
    </xf>
    <xf numFmtId="0" fontId="5" fillId="4" borderId="0" xfId="0" applyFont="1" applyFill="1" applyBorder="1" applyAlignment="1" applyProtection="1">
      <alignment horizontal="center" vertical="top" wrapText="1"/>
    </xf>
    <xf numFmtId="0" fontId="5" fillId="4" borderId="16" xfId="0" applyFont="1" applyFill="1" applyBorder="1" applyAlignment="1" applyProtection="1">
      <alignment horizontal="center" vertical="top" wrapText="1"/>
    </xf>
    <xf numFmtId="0" fontId="5" fillId="4" borderId="17" xfId="0" applyFont="1" applyFill="1" applyBorder="1" applyAlignment="1" applyProtection="1">
      <alignment horizontal="center" vertical="top" wrapText="1"/>
    </xf>
    <xf numFmtId="0" fontId="5" fillId="4" borderId="6" xfId="0" applyFont="1" applyFill="1" applyBorder="1" applyAlignment="1" applyProtection="1">
      <alignment horizontal="center" vertical="top" wrapText="1"/>
    </xf>
    <xf numFmtId="0" fontId="4" fillId="3" borderId="1" xfId="0" applyFont="1" applyFill="1" applyBorder="1" applyAlignment="1" applyProtection="1">
      <alignment horizontal="left" vertical="top" wrapText="1"/>
    </xf>
    <xf numFmtId="0" fontId="4" fillId="3" borderId="1" xfId="0" applyFont="1" applyFill="1" applyBorder="1" applyAlignment="1" applyProtection="1">
      <alignment horizontal="center" vertical="top" wrapText="1"/>
    </xf>
    <xf numFmtId="0" fontId="5" fillId="4" borderId="4"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wrapText="1"/>
    </xf>
    <xf numFmtId="0" fontId="14" fillId="4" borderId="7" xfId="0" applyFont="1" applyFill="1" applyBorder="1" applyAlignment="1" applyProtection="1">
      <alignment horizontal="left" vertical="top" wrapText="1"/>
    </xf>
    <xf numFmtId="0" fontId="14" fillId="4" borderId="8" xfId="0" applyFont="1" applyFill="1" applyBorder="1" applyAlignment="1" applyProtection="1">
      <alignment horizontal="left" vertical="top" wrapText="1"/>
    </xf>
    <xf numFmtId="0" fontId="14" fillId="4" borderId="4" xfId="0" applyFont="1" applyFill="1" applyBorder="1" applyAlignment="1" applyProtection="1">
      <alignment horizontal="left" vertical="top" wrapText="1"/>
    </xf>
    <xf numFmtId="0" fontId="14" fillId="4" borderId="0" xfId="0" applyFont="1" applyFill="1" applyBorder="1" applyAlignment="1" applyProtection="1">
      <alignment horizontal="left" vertical="top" wrapText="1"/>
    </xf>
    <xf numFmtId="0" fontId="0" fillId="0" borderId="3" xfId="0" applyBorder="1" applyAlignment="1">
      <alignment horizontal="center" vertical="top" wrapText="1"/>
    </xf>
    <xf numFmtId="0" fontId="0" fillId="0" borderId="3" xfId="0" applyBorder="1" applyAlignment="1">
      <alignment horizontal="left" vertical="top" wrapText="1"/>
    </xf>
    <xf numFmtId="0" fontId="18" fillId="2" borderId="4" xfId="0" applyFont="1" applyFill="1" applyBorder="1" applyAlignment="1" applyProtection="1">
      <alignment horizontal="center" vertical="top" wrapText="1"/>
    </xf>
    <xf numFmtId="0" fontId="18" fillId="2" borderId="0" xfId="0" applyFont="1" applyFill="1" applyBorder="1" applyAlignment="1" applyProtection="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4"/>
  <sheetViews>
    <sheetView tabSelected="1" topLeftCell="D1" zoomScale="90" zoomScaleNormal="90" zoomScaleSheetLayoutView="80" zoomScalePageLayoutView="110" workbookViewId="0">
      <selection activeCell="F269" sqref="F268:F269"/>
    </sheetView>
  </sheetViews>
  <sheetFormatPr defaultColWidth="8.85546875" defaultRowHeight="12.75" x14ac:dyDescent="0.2"/>
  <cols>
    <col min="1" max="1" width="3.42578125" style="5" hidden="1" customWidth="1"/>
    <col min="2" max="2" width="3.7109375" style="5" hidden="1" customWidth="1"/>
    <col min="3" max="3" width="4.42578125" style="5" hidden="1" customWidth="1"/>
    <col min="4" max="4" width="56.140625" style="5" customWidth="1"/>
    <col min="5" max="5" width="6" style="48" customWidth="1"/>
    <col min="6" max="7" width="5.7109375" style="48" customWidth="1"/>
    <col min="8" max="8" width="14" style="5" customWidth="1"/>
    <col min="9" max="9" width="12.7109375" style="5" customWidth="1"/>
    <col min="10" max="10" width="54.42578125" style="5" customWidth="1"/>
    <col min="11" max="11" width="14.7109375" style="5" customWidth="1"/>
    <col min="12" max="16384" width="8.85546875" style="5"/>
  </cols>
  <sheetData>
    <row r="1" spans="1:21" ht="13.5" thickBot="1" x14ac:dyDescent="0.25">
      <c r="A1" s="4"/>
      <c r="B1" s="4"/>
      <c r="C1" s="64"/>
      <c r="D1" s="66" t="s">
        <v>5</v>
      </c>
      <c r="E1" s="67"/>
      <c r="F1" s="68"/>
      <c r="G1" s="68"/>
      <c r="H1" s="68"/>
      <c r="I1" s="69"/>
      <c r="J1" s="70"/>
      <c r="K1" s="65"/>
      <c r="L1" s="65"/>
      <c r="M1" s="65"/>
      <c r="N1" s="65"/>
      <c r="O1" s="65"/>
      <c r="P1" s="65"/>
      <c r="Q1" s="65"/>
      <c r="R1" s="65"/>
      <c r="S1" s="65"/>
      <c r="T1" s="65"/>
      <c r="U1" s="65"/>
    </row>
    <row r="2" spans="1:21" ht="10.5" customHeight="1" x14ac:dyDescent="0.2">
      <c r="D2" s="6"/>
      <c r="E2" s="49"/>
      <c r="F2" s="49"/>
      <c r="G2" s="49"/>
      <c r="H2" s="6"/>
      <c r="I2" s="6"/>
    </row>
    <row r="3" spans="1:21" ht="12.75" customHeight="1" x14ac:dyDescent="0.2">
      <c r="A3" s="5" t="s">
        <v>0</v>
      </c>
      <c r="B3" s="5" t="s">
        <v>1</v>
      </c>
      <c r="D3" s="90" t="s">
        <v>6</v>
      </c>
      <c r="E3" s="91" t="s">
        <v>3</v>
      </c>
      <c r="F3" s="81" t="s">
        <v>4</v>
      </c>
      <c r="G3" s="91" t="s">
        <v>135</v>
      </c>
      <c r="H3" s="81" t="s">
        <v>7</v>
      </c>
      <c r="I3" s="81" t="s">
        <v>8</v>
      </c>
      <c r="J3" s="83" t="s">
        <v>9</v>
      </c>
    </row>
    <row r="4" spans="1:21" x14ac:dyDescent="0.2">
      <c r="D4" s="90"/>
      <c r="E4" s="91"/>
      <c r="F4" s="82"/>
      <c r="G4" s="91"/>
      <c r="H4" s="82"/>
      <c r="I4" s="82"/>
      <c r="J4" s="84"/>
    </row>
    <row r="5" spans="1:21" ht="15.75" x14ac:dyDescent="0.2">
      <c r="D5" s="87" t="s">
        <v>10</v>
      </c>
      <c r="E5" s="88"/>
      <c r="F5" s="88"/>
      <c r="G5" s="88"/>
      <c r="H5" s="88"/>
      <c r="I5" s="88"/>
      <c r="J5" s="89"/>
    </row>
    <row r="6" spans="1:21" ht="38.25" x14ac:dyDescent="0.2">
      <c r="A6" s="5" t="s">
        <v>2</v>
      </c>
      <c r="B6" s="5">
        <v>2</v>
      </c>
      <c r="D6" s="54" t="s">
        <v>11</v>
      </c>
      <c r="E6" s="55"/>
      <c r="F6" s="56"/>
      <c r="G6" s="56"/>
      <c r="H6" s="56"/>
      <c r="I6" s="57" t="str">
        <f>IF($H6="Elevé",4*$B6,IF($H6="Significatif",3*$B6,IF($H6="Modéré",2*$B6,IF($H6="Faible",1,IF($H6="N/A","-","Erreur")))))</f>
        <v>Erreur</v>
      </c>
      <c r="J6" s="58"/>
    </row>
    <row r="7" spans="1:21" ht="51" x14ac:dyDescent="0.2">
      <c r="A7" s="5" t="s">
        <v>2</v>
      </c>
      <c r="B7" s="5">
        <v>2</v>
      </c>
      <c r="D7" s="54" t="s">
        <v>142</v>
      </c>
      <c r="E7" s="55"/>
      <c r="F7" s="56"/>
      <c r="G7" s="56"/>
      <c r="H7" s="56"/>
      <c r="I7" s="57" t="str">
        <f>IF($H7="Elevé",4*$B7,IF($H7="Significatif",3*$B7,IF($H7="Modéré",2*$B7,IF($H7="Faible",1,IF($H7="N/A","-","Erreur")))))</f>
        <v>Erreur</v>
      </c>
      <c r="J7" s="58"/>
    </row>
    <row r="8" spans="1:21" ht="38.25" x14ac:dyDescent="0.2">
      <c r="A8" s="5" t="s">
        <v>2</v>
      </c>
      <c r="B8" s="5">
        <v>2</v>
      </c>
      <c r="D8" s="59" t="s">
        <v>143</v>
      </c>
      <c r="E8" s="55"/>
      <c r="F8" s="56"/>
      <c r="G8" s="56"/>
      <c r="H8" s="56"/>
      <c r="I8" s="57" t="str">
        <f t="shared" ref="I8:I16" si="0">IF($H8="Elevé",4*$B8,IF($H8="Significatif",3*$B8,IF($H8="Modéré",2*$B8,IF($H8="Faible",1,IF($H8="N/A","-","Erreur")))))</f>
        <v>Erreur</v>
      </c>
      <c r="J8" s="58"/>
    </row>
    <row r="9" spans="1:21" ht="25.5" x14ac:dyDescent="0.2">
      <c r="B9" s="5">
        <v>1</v>
      </c>
      <c r="D9" s="10" t="s">
        <v>12</v>
      </c>
      <c r="E9" s="75"/>
      <c r="F9" s="76"/>
      <c r="G9" s="76"/>
      <c r="H9" s="76"/>
      <c r="I9" s="77" t="str">
        <f t="shared" si="0"/>
        <v>Erreur</v>
      </c>
      <c r="J9" s="78"/>
    </row>
    <row r="10" spans="1:21" ht="51" x14ac:dyDescent="0.2">
      <c r="A10" s="5" t="s">
        <v>2</v>
      </c>
      <c r="B10" s="5">
        <v>2</v>
      </c>
      <c r="D10" s="59" t="s">
        <v>13</v>
      </c>
      <c r="E10" s="55"/>
      <c r="F10" s="56"/>
      <c r="G10" s="56"/>
      <c r="H10" s="56"/>
      <c r="I10" s="57" t="str">
        <f t="shared" si="0"/>
        <v>Erreur</v>
      </c>
      <c r="J10" s="58"/>
    </row>
    <row r="11" spans="1:21" ht="68.25" customHeight="1" x14ac:dyDescent="0.2">
      <c r="A11" s="5" t="s">
        <v>2</v>
      </c>
      <c r="B11" s="5">
        <v>2</v>
      </c>
      <c r="D11" s="59" t="s">
        <v>14</v>
      </c>
      <c r="E11" s="55"/>
      <c r="F11" s="56"/>
      <c r="G11" s="56"/>
      <c r="H11" s="56"/>
      <c r="I11" s="57" t="str">
        <f t="shared" si="0"/>
        <v>Erreur</v>
      </c>
      <c r="J11" s="58"/>
    </row>
    <row r="12" spans="1:21" ht="51" x14ac:dyDescent="0.2">
      <c r="B12" s="5">
        <v>1</v>
      </c>
      <c r="D12" s="34" t="s">
        <v>141</v>
      </c>
      <c r="E12" s="75"/>
      <c r="F12" s="76"/>
      <c r="G12" s="76"/>
      <c r="H12" s="76"/>
      <c r="I12" s="77" t="str">
        <f t="shared" si="0"/>
        <v>Erreur</v>
      </c>
      <c r="J12" s="78"/>
    </row>
    <row r="13" spans="1:21" ht="76.5" x14ac:dyDescent="0.2">
      <c r="B13" s="5">
        <v>1</v>
      </c>
      <c r="D13" s="34" t="s">
        <v>140</v>
      </c>
      <c r="E13" s="75"/>
      <c r="F13" s="76"/>
      <c r="G13" s="76"/>
      <c r="H13" s="76"/>
      <c r="I13" s="77" t="str">
        <f t="shared" si="0"/>
        <v>Erreur</v>
      </c>
      <c r="J13" s="79"/>
    </row>
    <row r="14" spans="1:21" ht="25.5" x14ac:dyDescent="0.2">
      <c r="B14" s="5">
        <v>1</v>
      </c>
      <c r="D14" s="10" t="s">
        <v>15</v>
      </c>
      <c r="E14" s="75"/>
      <c r="F14" s="76"/>
      <c r="G14" s="76"/>
      <c r="H14" s="76"/>
      <c r="I14" s="77" t="str">
        <f t="shared" si="0"/>
        <v>Erreur</v>
      </c>
      <c r="J14" s="79"/>
    </row>
    <row r="15" spans="1:21" ht="76.5" x14ac:dyDescent="0.2">
      <c r="B15" s="5">
        <v>1</v>
      </c>
      <c r="D15" s="10" t="s">
        <v>16</v>
      </c>
      <c r="E15" s="75"/>
      <c r="F15" s="76"/>
      <c r="G15" s="76"/>
      <c r="H15" s="76"/>
      <c r="I15" s="77" t="str">
        <f t="shared" si="0"/>
        <v>Erreur</v>
      </c>
      <c r="J15" s="79"/>
    </row>
    <row r="16" spans="1:21" ht="51" x14ac:dyDescent="0.2">
      <c r="B16" s="5">
        <v>1</v>
      </c>
      <c r="D16" s="10" t="s">
        <v>17</v>
      </c>
      <c r="E16" s="75"/>
      <c r="F16" s="76"/>
      <c r="G16" s="76"/>
      <c r="H16" s="76"/>
      <c r="I16" s="77" t="str">
        <f t="shared" si="0"/>
        <v>Erreur</v>
      </c>
      <c r="J16" s="79"/>
    </row>
    <row r="17" spans="1:10" x14ac:dyDescent="0.2">
      <c r="D17" s="11" t="s">
        <v>18</v>
      </c>
      <c r="E17" s="12">
        <f>COUNT(B6:B16)</f>
        <v>11</v>
      </c>
      <c r="F17" s="13"/>
      <c r="G17" s="13"/>
      <c r="H17" s="35"/>
      <c r="I17" s="36" t="s">
        <v>128</v>
      </c>
      <c r="J17" s="37">
        <v>1</v>
      </c>
    </row>
    <row r="18" spans="1:10" ht="25.5" x14ac:dyDescent="0.2">
      <c r="D18" s="14" t="s">
        <v>19</v>
      </c>
      <c r="E18" s="15">
        <f>COUNT(B6:B16)-COUNTIF(H6:H16,"N/A")</f>
        <v>11</v>
      </c>
      <c r="F18" s="16"/>
      <c r="G18" s="16"/>
      <c r="H18" s="38"/>
      <c r="I18" s="39" t="s">
        <v>129</v>
      </c>
      <c r="J18" s="40">
        <f>((4*E18)+(4*E19))/E18</f>
        <v>5.8181818181818183</v>
      </c>
    </row>
    <row r="19" spans="1:10" ht="25.5" x14ac:dyDescent="0.2">
      <c r="D19" s="14" t="s">
        <v>20</v>
      </c>
      <c r="E19" s="15">
        <f>COUNTIF(A6:A16,"X")-COUNTIFS(H6:H16,"N/A",A6:A16,"X")</f>
        <v>5</v>
      </c>
      <c r="F19" s="16"/>
      <c r="G19" s="16"/>
      <c r="H19" s="41"/>
      <c r="I19" s="39" t="s">
        <v>130</v>
      </c>
      <c r="J19" s="40">
        <f>(J18-J17)/4</f>
        <v>1.2045454545454546</v>
      </c>
    </row>
    <row r="20" spans="1:10" ht="13.5" thickBot="1" x14ac:dyDescent="0.25">
      <c r="D20" s="14" t="s">
        <v>21</v>
      </c>
      <c r="E20" s="15">
        <f>SUM(I6:I16)</f>
        <v>0</v>
      </c>
      <c r="F20" s="16"/>
      <c r="G20" s="16"/>
      <c r="H20" s="41"/>
      <c r="I20" s="39" t="s">
        <v>131</v>
      </c>
      <c r="J20" s="40">
        <f>J17+J19</f>
        <v>2.2045454545454546</v>
      </c>
    </row>
    <row r="21" spans="1:10" x14ac:dyDescent="0.2">
      <c r="D21" s="17" t="s">
        <v>22</v>
      </c>
      <c r="E21" s="18">
        <f>E20/E18</f>
        <v>0</v>
      </c>
      <c r="F21" s="45"/>
      <c r="G21" s="45"/>
      <c r="H21" s="41"/>
      <c r="I21" s="39" t="s">
        <v>132</v>
      </c>
      <c r="J21" s="40">
        <f>J20+J19</f>
        <v>3.4090909090909092</v>
      </c>
    </row>
    <row r="22" spans="1:10" ht="26.25" thickBot="1" x14ac:dyDescent="0.25">
      <c r="D22" s="19" t="s">
        <v>23</v>
      </c>
      <c r="E22" s="20" t="str">
        <f>IF(E21&lt;J20,"Faible",IF(E21&lt;J21,"Modéré",IF(E21&lt;J22,"Significatif","Elevé")))</f>
        <v>Faible</v>
      </c>
      <c r="F22" s="46"/>
      <c r="G22" s="46"/>
      <c r="H22" s="42"/>
      <c r="I22" s="43" t="s">
        <v>133</v>
      </c>
      <c r="J22" s="44">
        <f>J21+J19</f>
        <v>4.6136363636363633</v>
      </c>
    </row>
    <row r="24" spans="1:10" ht="12.75" customHeight="1" x14ac:dyDescent="0.2">
      <c r="D24" s="90" t="s">
        <v>6</v>
      </c>
      <c r="E24" s="91" t="s">
        <v>3</v>
      </c>
      <c r="F24" s="81" t="s">
        <v>4</v>
      </c>
      <c r="G24" s="91" t="s">
        <v>136</v>
      </c>
      <c r="H24" s="81" t="s">
        <v>7</v>
      </c>
      <c r="I24" s="81" t="s">
        <v>8</v>
      </c>
      <c r="J24" s="83" t="s">
        <v>9</v>
      </c>
    </row>
    <row r="25" spans="1:10" x14ac:dyDescent="0.2">
      <c r="D25" s="90"/>
      <c r="E25" s="91"/>
      <c r="F25" s="82"/>
      <c r="G25" s="91"/>
      <c r="H25" s="82"/>
      <c r="I25" s="82"/>
      <c r="J25" s="84"/>
    </row>
    <row r="26" spans="1:10" ht="15.75" x14ac:dyDescent="0.2">
      <c r="D26" s="85" t="s">
        <v>24</v>
      </c>
      <c r="E26" s="86"/>
      <c r="F26" s="86"/>
      <c r="G26" s="86"/>
      <c r="H26" s="86"/>
      <c r="I26" s="86"/>
      <c r="J26" s="86"/>
    </row>
    <row r="27" spans="1:10" ht="63.75" x14ac:dyDescent="0.2">
      <c r="B27" s="5">
        <v>1</v>
      </c>
      <c r="D27" s="10" t="s">
        <v>144</v>
      </c>
      <c r="E27" s="75"/>
      <c r="F27" s="76"/>
      <c r="G27" s="76"/>
      <c r="H27" s="76"/>
      <c r="I27" s="77" t="str">
        <f>IF($H27="Elevé",4*$B27,IF($H27="Significatif",3*$B27,IF($H27="Modéré",2*$B27,IF($H27="Faible",1,IF($H27="N/A","-","Erreur")))))</f>
        <v>Erreur</v>
      </c>
      <c r="J27" s="80"/>
    </row>
    <row r="28" spans="1:10" ht="51" x14ac:dyDescent="0.2">
      <c r="A28" s="5" t="s">
        <v>2</v>
      </c>
      <c r="B28" s="5">
        <v>2</v>
      </c>
      <c r="D28" s="54" t="s">
        <v>25</v>
      </c>
      <c r="E28" s="55"/>
      <c r="F28" s="56"/>
      <c r="G28" s="56"/>
      <c r="H28" s="56"/>
      <c r="I28" s="57" t="str">
        <f>IF($H28="Elevé",4*$B28,IF($H28="Significatif",3*$B28,IF($H28="Modéré",2*$B28,IF($H28="Faible",1,IF($H28="N/A","-","Erreur")))))</f>
        <v>Erreur</v>
      </c>
      <c r="J28" s="60"/>
    </row>
    <row r="29" spans="1:10" ht="38.25" x14ac:dyDescent="0.2">
      <c r="B29" s="5">
        <v>1</v>
      </c>
      <c r="D29" s="10" t="s">
        <v>26</v>
      </c>
      <c r="E29" s="75"/>
      <c r="F29" s="76"/>
      <c r="G29" s="76"/>
      <c r="H29" s="76"/>
      <c r="I29" s="77" t="str">
        <f t="shared" ref="I29:I34" si="1">IF($H29="Elevé",4*$B29,IF($H29="Significatif",3*$B29,IF($H29="Modéré",2*$B29,IF($H29="Faible",1,IF($H29="N/A","-","Erreur")))))</f>
        <v>Erreur</v>
      </c>
      <c r="J29" s="80"/>
    </row>
    <row r="30" spans="1:10" ht="38.25" x14ac:dyDescent="0.2">
      <c r="B30" s="5">
        <v>1</v>
      </c>
      <c r="D30" s="10" t="s">
        <v>27</v>
      </c>
      <c r="E30" s="75"/>
      <c r="F30" s="76"/>
      <c r="G30" s="76"/>
      <c r="H30" s="76"/>
      <c r="I30" s="77" t="str">
        <f t="shared" si="1"/>
        <v>Erreur</v>
      </c>
      <c r="J30" s="80"/>
    </row>
    <row r="31" spans="1:10" ht="39" x14ac:dyDescent="0.2">
      <c r="B31" s="5">
        <v>1</v>
      </c>
      <c r="D31" s="10" t="s">
        <v>28</v>
      </c>
      <c r="E31" s="75"/>
      <c r="F31" s="76"/>
      <c r="G31" s="76"/>
      <c r="H31" s="76"/>
      <c r="I31" s="77" t="str">
        <f t="shared" si="1"/>
        <v>Erreur</v>
      </c>
      <c r="J31" s="80"/>
    </row>
    <row r="32" spans="1:10" ht="38.25" x14ac:dyDescent="0.2">
      <c r="A32" s="5" t="s">
        <v>2</v>
      </c>
      <c r="B32" s="5">
        <v>2</v>
      </c>
      <c r="D32" s="54" t="s">
        <v>29</v>
      </c>
      <c r="E32" s="55"/>
      <c r="F32" s="56"/>
      <c r="G32" s="56"/>
      <c r="H32" s="56"/>
      <c r="I32" s="57" t="str">
        <f t="shared" si="1"/>
        <v>Erreur</v>
      </c>
      <c r="J32" s="60"/>
    </row>
    <row r="33" spans="1:10" ht="25.5" x14ac:dyDescent="0.2">
      <c r="B33" s="5">
        <v>1</v>
      </c>
      <c r="D33" s="10" t="s">
        <v>30</v>
      </c>
      <c r="E33" s="75"/>
      <c r="F33" s="76"/>
      <c r="G33" s="76"/>
      <c r="H33" s="76"/>
      <c r="I33" s="77" t="str">
        <f t="shared" si="1"/>
        <v>Erreur</v>
      </c>
      <c r="J33" s="80"/>
    </row>
    <row r="34" spans="1:10" ht="25.5" x14ac:dyDescent="0.2">
      <c r="B34" s="5">
        <v>1</v>
      </c>
      <c r="D34" s="10" t="s">
        <v>31</v>
      </c>
      <c r="E34" s="75"/>
      <c r="F34" s="76"/>
      <c r="G34" s="76"/>
      <c r="H34" s="76"/>
      <c r="I34" s="77" t="str">
        <f t="shared" si="1"/>
        <v>Erreur</v>
      </c>
      <c r="J34" s="80"/>
    </row>
    <row r="35" spans="1:10" x14ac:dyDescent="0.2">
      <c r="D35" s="11" t="s">
        <v>18</v>
      </c>
      <c r="E35" s="12">
        <f>COUNT(B27:B34)</f>
        <v>8</v>
      </c>
      <c r="F35" s="13"/>
      <c r="G35" s="13"/>
      <c r="H35" s="35"/>
      <c r="I35" s="36" t="s">
        <v>128</v>
      </c>
      <c r="J35" s="37">
        <v>1</v>
      </c>
    </row>
    <row r="36" spans="1:10" ht="25.5" x14ac:dyDescent="0.2">
      <c r="D36" s="14" t="s">
        <v>19</v>
      </c>
      <c r="E36" s="15">
        <f>COUNT(B27:B34)-COUNTIF(H27:H34,"N/A")</f>
        <v>8</v>
      </c>
      <c r="F36" s="16"/>
      <c r="G36" s="16"/>
      <c r="H36" s="38"/>
      <c r="I36" s="39" t="s">
        <v>129</v>
      </c>
      <c r="J36" s="40">
        <f>((4*E36)+(4*E37))/E36</f>
        <v>5</v>
      </c>
    </row>
    <row r="37" spans="1:10" ht="25.5" x14ac:dyDescent="0.2">
      <c r="D37" s="14" t="s">
        <v>32</v>
      </c>
      <c r="E37" s="15">
        <f>COUNTIF(A27:A34,"X")-COUNTIFS(H27:H34,"N/A",A27:A34,"X")</f>
        <v>2</v>
      </c>
      <c r="F37" s="16"/>
      <c r="G37" s="16"/>
      <c r="H37" s="41"/>
      <c r="I37" s="39" t="s">
        <v>130</v>
      </c>
      <c r="J37" s="40">
        <f>(J36-J35)/4</f>
        <v>1</v>
      </c>
    </row>
    <row r="38" spans="1:10" ht="13.5" thickBot="1" x14ac:dyDescent="0.25">
      <c r="D38" s="14" t="s">
        <v>21</v>
      </c>
      <c r="E38" s="15">
        <f>SUM(I27:I34)</f>
        <v>0</v>
      </c>
      <c r="F38" s="16"/>
      <c r="G38" s="16"/>
      <c r="H38" s="41"/>
      <c r="I38" s="39" t="s">
        <v>131</v>
      </c>
      <c r="J38" s="40">
        <f>J35+J37</f>
        <v>2</v>
      </c>
    </row>
    <row r="39" spans="1:10" x14ac:dyDescent="0.2">
      <c r="D39" s="17" t="s">
        <v>22</v>
      </c>
      <c r="E39" s="18">
        <f>E38/E36</f>
        <v>0</v>
      </c>
      <c r="F39" s="45"/>
      <c r="G39" s="45"/>
      <c r="H39" s="41"/>
      <c r="I39" s="39" t="s">
        <v>132</v>
      </c>
      <c r="J39" s="40">
        <f>J38+J37</f>
        <v>3</v>
      </c>
    </row>
    <row r="40" spans="1:10" ht="26.25" thickBot="1" x14ac:dyDescent="0.25">
      <c r="D40" s="19" t="s">
        <v>23</v>
      </c>
      <c r="E40" s="20" t="str">
        <f>IF(E39&lt;J38,"Faible",IF(E39&lt;J39,"Modéré",IF(E39&lt;J40,"Significatif","Elevé")))</f>
        <v>Faible</v>
      </c>
      <c r="F40" s="46"/>
      <c r="G40" s="46"/>
      <c r="H40" s="42"/>
      <c r="I40" s="43" t="s">
        <v>133</v>
      </c>
      <c r="J40" s="44">
        <f>J39+J37</f>
        <v>4</v>
      </c>
    </row>
    <row r="41" spans="1:10" x14ac:dyDescent="0.2">
      <c r="D41" s="26"/>
      <c r="E41" s="27"/>
      <c r="F41" s="27"/>
      <c r="G41" s="27"/>
      <c r="H41" s="27"/>
      <c r="I41" s="28"/>
      <c r="J41" s="29"/>
    </row>
    <row r="42" spans="1:10" x14ac:dyDescent="0.2">
      <c r="D42" s="30"/>
      <c r="E42" s="47"/>
      <c r="F42" s="47"/>
      <c r="G42" s="47"/>
      <c r="H42" s="31"/>
      <c r="I42" s="32"/>
      <c r="J42" s="30"/>
    </row>
    <row r="43" spans="1:10" ht="12.75" customHeight="1" x14ac:dyDescent="0.2">
      <c r="D43" s="90" t="s">
        <v>6</v>
      </c>
      <c r="E43" s="91" t="s">
        <v>3</v>
      </c>
      <c r="F43" s="81" t="s">
        <v>4</v>
      </c>
      <c r="G43" s="91" t="s">
        <v>135</v>
      </c>
      <c r="H43" s="81" t="s">
        <v>7</v>
      </c>
      <c r="I43" s="81" t="s">
        <v>8</v>
      </c>
      <c r="J43" s="83" t="s">
        <v>9</v>
      </c>
    </row>
    <row r="44" spans="1:10" x14ac:dyDescent="0.2">
      <c r="D44" s="90"/>
      <c r="E44" s="91"/>
      <c r="F44" s="82"/>
      <c r="G44" s="91"/>
      <c r="H44" s="82"/>
      <c r="I44" s="82"/>
      <c r="J44" s="84"/>
    </row>
    <row r="45" spans="1:10" ht="15.75" x14ac:dyDescent="0.2">
      <c r="D45" s="85" t="s">
        <v>33</v>
      </c>
      <c r="E45" s="86"/>
      <c r="F45" s="86"/>
      <c r="G45" s="86"/>
      <c r="H45" s="86"/>
      <c r="I45" s="86"/>
      <c r="J45" s="86"/>
    </row>
    <row r="46" spans="1:10" ht="51" x14ac:dyDescent="0.2">
      <c r="A46" s="5" t="s">
        <v>2</v>
      </c>
      <c r="B46" s="5">
        <v>2</v>
      </c>
      <c r="D46" s="54" t="s">
        <v>145</v>
      </c>
      <c r="E46" s="55"/>
      <c r="F46" s="56"/>
      <c r="G46" s="56"/>
      <c r="H46" s="56"/>
      <c r="I46" s="57" t="str">
        <f t="shared" ref="I46:I53" si="2">IF($H46="Elevé",4*$B46,IF($H46="Significatif",3*$B46,IF($H46="Modéré",2*$B46,IF($H46="Faible",1,IF($H46="N/A","-","Erreur")))))</f>
        <v>Erreur</v>
      </c>
      <c r="J46" s="58"/>
    </row>
    <row r="47" spans="1:10" ht="25.5" x14ac:dyDescent="0.2">
      <c r="B47" s="5">
        <v>1</v>
      </c>
      <c r="D47" s="9" t="s">
        <v>34</v>
      </c>
      <c r="E47" s="75"/>
      <c r="F47" s="76"/>
      <c r="G47" s="76"/>
      <c r="H47" s="76"/>
      <c r="I47" s="7" t="str">
        <f t="shared" si="2"/>
        <v>Erreur</v>
      </c>
      <c r="J47" s="3"/>
    </row>
    <row r="48" spans="1:10" ht="76.5" x14ac:dyDescent="0.2">
      <c r="A48" s="5" t="s">
        <v>2</v>
      </c>
      <c r="B48" s="5">
        <v>2</v>
      </c>
      <c r="D48" s="54" t="s">
        <v>35</v>
      </c>
      <c r="E48" s="55"/>
      <c r="F48" s="56"/>
      <c r="G48" s="56"/>
      <c r="H48" s="56"/>
      <c r="I48" s="57" t="str">
        <f t="shared" si="2"/>
        <v>Erreur</v>
      </c>
      <c r="J48" s="61"/>
    </row>
    <row r="49" spans="1:10" ht="51" x14ac:dyDescent="0.2">
      <c r="A49" s="5" t="s">
        <v>2</v>
      </c>
      <c r="B49" s="5">
        <v>2</v>
      </c>
      <c r="D49" s="54" t="s">
        <v>36</v>
      </c>
      <c r="E49" s="55"/>
      <c r="F49" s="56"/>
      <c r="G49" s="56"/>
      <c r="H49" s="56"/>
      <c r="I49" s="57" t="str">
        <f t="shared" si="2"/>
        <v>Erreur</v>
      </c>
      <c r="J49" s="60"/>
    </row>
    <row r="50" spans="1:10" ht="38.25" x14ac:dyDescent="0.2">
      <c r="B50" s="5">
        <v>1</v>
      </c>
      <c r="D50" s="8" t="s">
        <v>37</v>
      </c>
      <c r="E50" s="75"/>
      <c r="F50" s="76"/>
      <c r="G50" s="76"/>
      <c r="H50" s="76"/>
      <c r="I50" s="7" t="str">
        <f t="shared" si="2"/>
        <v>Erreur</v>
      </c>
      <c r="J50" s="23"/>
    </row>
    <row r="51" spans="1:10" ht="38.25" x14ac:dyDescent="0.2">
      <c r="B51" s="5">
        <v>1</v>
      </c>
      <c r="D51" s="8" t="s">
        <v>38</v>
      </c>
      <c r="E51" s="75"/>
      <c r="F51" s="76"/>
      <c r="G51" s="76"/>
      <c r="H51" s="76"/>
      <c r="I51" s="7" t="str">
        <f t="shared" si="2"/>
        <v>Erreur</v>
      </c>
      <c r="J51" s="2"/>
    </row>
    <row r="52" spans="1:10" ht="38.25" x14ac:dyDescent="0.2">
      <c r="B52" s="5">
        <v>1</v>
      </c>
      <c r="D52" s="33" t="s">
        <v>138</v>
      </c>
      <c r="E52" s="75"/>
      <c r="F52" s="76"/>
      <c r="G52" s="76"/>
      <c r="H52" s="76"/>
      <c r="I52" s="7" t="str">
        <f t="shared" si="2"/>
        <v>Erreur</v>
      </c>
      <c r="J52" s="2"/>
    </row>
    <row r="53" spans="1:10" ht="51" x14ac:dyDescent="0.2">
      <c r="B53" s="5">
        <v>1</v>
      </c>
      <c r="D53" s="51" t="s">
        <v>39</v>
      </c>
      <c r="E53" s="75"/>
      <c r="F53" s="76"/>
      <c r="G53" s="76"/>
      <c r="H53" s="76"/>
      <c r="I53" s="7" t="str">
        <f t="shared" si="2"/>
        <v>Erreur</v>
      </c>
      <c r="J53" s="3"/>
    </row>
    <row r="54" spans="1:10" x14ac:dyDescent="0.2">
      <c r="D54" s="11" t="s">
        <v>18</v>
      </c>
      <c r="E54" s="12">
        <f>COUNT(B46:B53)</f>
        <v>8</v>
      </c>
      <c r="F54" s="13"/>
      <c r="G54" s="13"/>
      <c r="H54" s="35"/>
      <c r="I54" s="36" t="s">
        <v>128</v>
      </c>
      <c r="J54" s="37">
        <v>1</v>
      </c>
    </row>
    <row r="55" spans="1:10" ht="25.5" x14ac:dyDescent="0.2">
      <c r="D55" s="14" t="s">
        <v>19</v>
      </c>
      <c r="E55" s="15">
        <f>COUNT(B46:B53)-COUNTIF(H46:H51,"N/A")</f>
        <v>8</v>
      </c>
      <c r="F55" s="16"/>
      <c r="G55" s="16"/>
      <c r="H55" s="38"/>
      <c r="I55" s="39" t="s">
        <v>129</v>
      </c>
      <c r="J55" s="40">
        <f>((4*E55)+(4*E56))/E55</f>
        <v>5.5</v>
      </c>
    </row>
    <row r="56" spans="1:10" ht="25.5" x14ac:dyDescent="0.2">
      <c r="D56" s="14" t="s">
        <v>32</v>
      </c>
      <c r="E56" s="15">
        <f>COUNTIF(A46:A53,"X")-COUNTIFS(H46:H53,"N/A",A46:A53,"X")</f>
        <v>3</v>
      </c>
      <c r="F56" s="16"/>
      <c r="G56" s="16"/>
      <c r="H56" s="41"/>
      <c r="I56" s="39" t="s">
        <v>130</v>
      </c>
      <c r="J56" s="40">
        <f>(J55-J54)/4</f>
        <v>1.125</v>
      </c>
    </row>
    <row r="57" spans="1:10" ht="13.5" thickBot="1" x14ac:dyDescent="0.25">
      <c r="D57" s="14" t="s">
        <v>21</v>
      </c>
      <c r="E57" s="15">
        <f>SUM(I46:I53)</f>
        <v>0</v>
      </c>
      <c r="F57" s="16"/>
      <c r="G57" s="16"/>
      <c r="H57" s="41"/>
      <c r="I57" s="39" t="s">
        <v>131</v>
      </c>
      <c r="J57" s="40">
        <f>J54+J56</f>
        <v>2.125</v>
      </c>
    </row>
    <row r="58" spans="1:10" x14ac:dyDescent="0.2">
      <c r="D58" s="17" t="s">
        <v>22</v>
      </c>
      <c r="E58" s="18">
        <f>E57/E55</f>
        <v>0</v>
      </c>
      <c r="F58" s="45"/>
      <c r="G58" s="45"/>
      <c r="H58" s="41"/>
      <c r="I58" s="39" t="s">
        <v>132</v>
      </c>
      <c r="J58" s="40">
        <f>J57+J56</f>
        <v>3.25</v>
      </c>
    </row>
    <row r="59" spans="1:10" ht="26.25" thickBot="1" x14ac:dyDescent="0.25">
      <c r="D59" s="19" t="s">
        <v>23</v>
      </c>
      <c r="E59" s="20" t="str">
        <f>IF(E58&lt;J57,"Faible",IF(E58&lt;J58,"Modéré",IF(E58&lt;J59,"Significatif","Elevé")))</f>
        <v>Faible</v>
      </c>
      <c r="F59" s="46"/>
      <c r="G59" s="46"/>
      <c r="H59" s="42"/>
      <c r="I59" s="43" t="s">
        <v>133</v>
      </c>
      <c r="J59" s="44">
        <f>J58+J56</f>
        <v>4.375</v>
      </c>
    </row>
    <row r="60" spans="1:10" x14ac:dyDescent="0.2">
      <c r="D60" s="30"/>
      <c r="E60" s="47"/>
      <c r="F60" s="47"/>
      <c r="G60" s="47"/>
      <c r="H60" s="31"/>
      <c r="I60" s="32"/>
      <c r="J60" s="30"/>
    </row>
    <row r="61" spans="1:10" x14ac:dyDescent="0.2">
      <c r="D61" s="30"/>
      <c r="E61" s="47"/>
      <c r="F61" s="47"/>
      <c r="G61" s="47"/>
      <c r="H61" s="31"/>
      <c r="I61" s="32"/>
      <c r="J61" s="30"/>
    </row>
    <row r="62" spans="1:10" ht="12.75" customHeight="1" x14ac:dyDescent="0.2">
      <c r="D62" s="83" t="s">
        <v>6</v>
      </c>
      <c r="E62" s="81" t="s">
        <v>3</v>
      </c>
      <c r="F62" s="81" t="s">
        <v>4</v>
      </c>
      <c r="G62" s="81" t="s">
        <v>135</v>
      </c>
      <c r="H62" s="81" t="s">
        <v>7</v>
      </c>
      <c r="I62" s="81" t="s">
        <v>8</v>
      </c>
      <c r="J62" s="83" t="s">
        <v>9</v>
      </c>
    </row>
    <row r="63" spans="1:10" x14ac:dyDescent="0.2">
      <c r="D63" s="84"/>
      <c r="E63" s="82"/>
      <c r="F63" s="98"/>
      <c r="G63" s="82"/>
      <c r="H63" s="98"/>
      <c r="I63" s="98"/>
      <c r="J63" s="99"/>
    </row>
    <row r="64" spans="1:10" ht="15.75" x14ac:dyDescent="0.2">
      <c r="D64" s="85" t="s">
        <v>40</v>
      </c>
      <c r="E64" s="86"/>
      <c r="F64" s="86"/>
      <c r="G64" s="86"/>
      <c r="H64" s="86"/>
      <c r="I64" s="86"/>
      <c r="J64" s="86"/>
    </row>
    <row r="65" spans="1:10" x14ac:dyDescent="0.2">
      <c r="D65" s="94" t="s">
        <v>41</v>
      </c>
      <c r="E65" s="95"/>
      <c r="F65" s="95"/>
      <c r="G65" s="95"/>
      <c r="H65" s="95"/>
      <c r="I65" s="95"/>
      <c r="J65" s="95"/>
    </row>
    <row r="66" spans="1:10" ht="63.75" x14ac:dyDescent="0.2">
      <c r="A66" s="5" t="s">
        <v>2</v>
      </c>
      <c r="B66" s="5">
        <v>2</v>
      </c>
      <c r="D66" s="54" t="s">
        <v>146</v>
      </c>
      <c r="E66" s="55"/>
      <c r="F66" s="56"/>
      <c r="G66" s="56"/>
      <c r="H66" s="56"/>
      <c r="I66" s="57" t="str">
        <f>IF($H66="Elevé",4*$B66,IF($H66="Significatif",3*$B66,IF($H66="Modéré",2*$B66,IF($H66="Faible",1,IF($H66="N/A","-","Erreur")))))</f>
        <v>Erreur</v>
      </c>
      <c r="J66" s="60"/>
    </row>
    <row r="67" spans="1:10" ht="38.25" x14ac:dyDescent="0.2">
      <c r="A67" s="5" t="s">
        <v>2</v>
      </c>
      <c r="B67" s="5">
        <v>2</v>
      </c>
      <c r="D67" s="59" t="s">
        <v>42</v>
      </c>
      <c r="E67" s="55"/>
      <c r="F67" s="56"/>
      <c r="G67" s="56"/>
      <c r="H67" s="56"/>
      <c r="I67" s="57" t="str">
        <f>IF($H67="Elevé",4*$B67,IF($H67="Significatif",3*$B67,IF($H67="Modéré",2*$B67,IF($H67="Faible",1,IF($H67="N/A","-","Erreur")))))</f>
        <v>Erreur</v>
      </c>
      <c r="J67" s="60"/>
    </row>
    <row r="68" spans="1:10" ht="51" x14ac:dyDescent="0.2">
      <c r="A68" s="5" t="s">
        <v>2</v>
      </c>
      <c r="B68" s="5">
        <v>2</v>
      </c>
      <c r="D68" s="54" t="s">
        <v>43</v>
      </c>
      <c r="E68" s="55"/>
      <c r="F68" s="56"/>
      <c r="G68" s="56"/>
      <c r="H68" s="56"/>
      <c r="I68" s="57" t="str">
        <f>IF($H68="Elevé",4*$B68,IF($H68="Significatif",3*$B68,IF($H68="Modéré",2*$B68,IF($H68="Faible",1,IF($H68="N/A","-","Erreur")))))</f>
        <v>Erreur</v>
      </c>
      <c r="J68" s="60"/>
    </row>
    <row r="69" spans="1:10" ht="38.25" x14ac:dyDescent="0.2">
      <c r="B69" s="5">
        <v>1</v>
      </c>
      <c r="D69" s="51" t="s">
        <v>44</v>
      </c>
      <c r="E69" s="75"/>
      <c r="F69" s="76"/>
      <c r="G69" s="76"/>
      <c r="H69" s="76"/>
      <c r="I69" s="7" t="str">
        <f>IF($H69="Elevé",4*$B69,IF($H69="Significatif",3*$B69,IF($H69="Modéré",2*$B69,IF($H69="Faible",1,IF($H69="N/A","-","Erreur")))))</f>
        <v>Erreur</v>
      </c>
      <c r="J69" s="21"/>
    </row>
    <row r="70" spans="1:10" x14ac:dyDescent="0.2">
      <c r="D70" s="96" t="s">
        <v>134</v>
      </c>
      <c r="E70" s="97"/>
      <c r="F70" s="97"/>
      <c r="G70" s="97"/>
      <c r="H70" s="97"/>
      <c r="I70" s="97"/>
      <c r="J70" s="97"/>
    </row>
    <row r="71" spans="1:10" ht="63.75" x14ac:dyDescent="0.2">
      <c r="A71" s="5" t="s">
        <v>2</v>
      </c>
      <c r="B71" s="5">
        <v>2</v>
      </c>
      <c r="D71" s="54" t="s">
        <v>45</v>
      </c>
      <c r="E71" s="55"/>
      <c r="F71" s="56"/>
      <c r="G71" s="56"/>
      <c r="H71" s="56"/>
      <c r="I71" s="57" t="str">
        <f>IF($H71="Elevé",4*$B71,IF($H71="Significatif",3*$B71,IF($H71="Modéré",2*$B71,IF($H71="Faible",1,IF($H71="N/A","-","Erreur")))))</f>
        <v>Erreur</v>
      </c>
      <c r="J71" s="60"/>
    </row>
    <row r="72" spans="1:10" ht="38.25" x14ac:dyDescent="0.2">
      <c r="A72" s="5" t="s">
        <v>2</v>
      </c>
      <c r="B72" s="5">
        <v>2</v>
      </c>
      <c r="D72" s="54" t="s">
        <v>46</v>
      </c>
      <c r="E72" s="55"/>
      <c r="F72" s="56"/>
      <c r="G72" s="56"/>
      <c r="H72" s="56"/>
      <c r="I72" s="57" t="str">
        <f>IF($H72="Elevé",4*$B72,IF($H72="Significatif",3*$B72,IF($H72="Modéré",2*$B72,IF($H72="Faible",1,IF($H72="N/A","-","Erreur")))))</f>
        <v>Erreur</v>
      </c>
      <c r="J72" s="60"/>
    </row>
    <row r="73" spans="1:10" ht="38.25" x14ac:dyDescent="0.2">
      <c r="A73" s="5" t="s">
        <v>2</v>
      </c>
      <c r="B73" s="5">
        <v>2</v>
      </c>
      <c r="D73" s="54" t="s">
        <v>47</v>
      </c>
      <c r="E73" s="55"/>
      <c r="F73" s="56"/>
      <c r="G73" s="56"/>
      <c r="H73" s="56"/>
      <c r="I73" s="57" t="str">
        <f>IF($H73="Elevé",4*$B73,IF($H73="Significatif",3*$B73,IF($H73="Modéré",2*$B73,IF($H73="Faible",1,IF($H73="N/A","-","Erreur")))))</f>
        <v>Erreur</v>
      </c>
      <c r="J73" s="60"/>
    </row>
    <row r="74" spans="1:10" x14ac:dyDescent="0.2">
      <c r="D74" s="96" t="s">
        <v>48</v>
      </c>
      <c r="E74" s="97"/>
      <c r="F74" s="97"/>
      <c r="G74" s="97"/>
      <c r="H74" s="97"/>
      <c r="I74" s="97"/>
      <c r="J74" s="97"/>
    </row>
    <row r="75" spans="1:10" ht="51" x14ac:dyDescent="0.2">
      <c r="A75" s="5" t="s">
        <v>2</v>
      </c>
      <c r="B75" s="5">
        <v>2</v>
      </c>
      <c r="D75" s="54" t="s">
        <v>49</v>
      </c>
      <c r="E75" s="55"/>
      <c r="F75" s="56"/>
      <c r="G75" s="56"/>
      <c r="H75" s="56"/>
      <c r="I75" s="57" t="str">
        <f>IF($H75="Elevé",4*$B75,IF($H75="Significatif",3*$B75,IF($H75="Modéré",2*$B75,IF($H75="Faible",1,IF($H75="N/A","-","Erreur")))))</f>
        <v>Erreur</v>
      </c>
      <c r="J75" s="60"/>
    </row>
    <row r="76" spans="1:10" ht="51" x14ac:dyDescent="0.2">
      <c r="A76" s="5" t="s">
        <v>2</v>
      </c>
      <c r="B76" s="5">
        <v>2</v>
      </c>
      <c r="D76" s="54" t="s">
        <v>50</v>
      </c>
      <c r="E76" s="55"/>
      <c r="F76" s="56"/>
      <c r="G76" s="56"/>
      <c r="H76" s="56"/>
      <c r="I76" s="57" t="str">
        <f>IF($H76="Elevé",4*$B76,IF($H76="Significatif",3*$B76,IF($H76="Modéré",2*$B76,IF($H76="Faible",1,IF($H76="N/A","-","Erreur")))))</f>
        <v>Erreur</v>
      </c>
      <c r="J76" s="60"/>
    </row>
    <row r="77" spans="1:10" ht="25.5" x14ac:dyDescent="0.2">
      <c r="B77" s="5">
        <v>1</v>
      </c>
      <c r="D77" s="10" t="s">
        <v>51</v>
      </c>
      <c r="E77" s="75"/>
      <c r="F77" s="76"/>
      <c r="G77" s="76"/>
      <c r="H77" s="76"/>
      <c r="I77" s="77" t="str">
        <f>IF($H77="Elevé",4*$B77,IF($H77="Significatif",3*$B77,IF($H77="Modéré",2*$B77,IF($H77="Faible",1,IF($H77="N/A","-","Erreur")))))</f>
        <v>Erreur</v>
      </c>
      <c r="J77" s="23"/>
    </row>
    <row r="78" spans="1:10" ht="25.5" x14ac:dyDescent="0.2">
      <c r="B78" s="5">
        <v>1</v>
      </c>
      <c r="D78" s="10" t="s">
        <v>52</v>
      </c>
      <c r="E78" s="75"/>
      <c r="F78" s="76"/>
      <c r="G78" s="76"/>
      <c r="H78" s="76"/>
      <c r="I78" s="77" t="str">
        <f>IF($H78="Elevé",4*$B78,IF($H78="Significatif",3*$B78,IF($H78="Modéré",2*$B78,IF($H78="Faible",1,IF($H78="N/A","-","Erreur")))))</f>
        <v>Erreur</v>
      </c>
      <c r="J78" s="24"/>
    </row>
    <row r="79" spans="1:10" x14ac:dyDescent="0.2">
      <c r="D79" s="96" t="s">
        <v>53</v>
      </c>
      <c r="E79" s="97"/>
      <c r="F79" s="97"/>
      <c r="G79" s="97"/>
      <c r="H79" s="97"/>
      <c r="I79" s="97"/>
      <c r="J79" s="97"/>
    </row>
    <row r="80" spans="1:10" ht="127.5" x14ac:dyDescent="0.2">
      <c r="A80" s="5" t="s">
        <v>2</v>
      </c>
      <c r="B80" s="5">
        <v>2</v>
      </c>
      <c r="D80" s="59" t="s">
        <v>54</v>
      </c>
      <c r="E80" s="55"/>
      <c r="F80" s="56"/>
      <c r="G80" s="56"/>
      <c r="H80" s="56"/>
      <c r="I80" s="57" t="str">
        <f>IF($H80="Elevé",4*$B80,IF($H80="Significatif",3*$B80,IF($H80="Modéré",2*$B80,IF($H80="Faible",1,IF($H80="N/A","-","Erreur")))))</f>
        <v>Erreur</v>
      </c>
      <c r="J80" s="60"/>
    </row>
    <row r="81" spans="1:11" ht="38.25" x14ac:dyDescent="0.2">
      <c r="A81" s="5" t="s">
        <v>2</v>
      </c>
      <c r="B81" s="5">
        <v>2</v>
      </c>
      <c r="D81" s="54" t="s">
        <v>147</v>
      </c>
      <c r="E81" s="55"/>
      <c r="F81" s="56"/>
      <c r="G81" s="56"/>
      <c r="H81" s="56"/>
      <c r="I81" s="57" t="str">
        <f>IF($H81="Elevé",4*$B81,IF($H81="Significatif",3*$B81,IF($H81="Moderate",2*$B81,IF($H81="Faible",1,IF($H81="N/A","-","Erreur")))))</f>
        <v>Erreur</v>
      </c>
      <c r="J81" s="60"/>
    </row>
    <row r="82" spans="1:11" ht="51" x14ac:dyDescent="0.2">
      <c r="A82" s="5" t="s">
        <v>2</v>
      </c>
      <c r="B82" s="5">
        <v>2</v>
      </c>
      <c r="D82" s="59" t="s">
        <v>148</v>
      </c>
      <c r="E82" s="55"/>
      <c r="F82" s="56"/>
      <c r="G82" s="56"/>
      <c r="H82" s="56"/>
      <c r="I82" s="57" t="str">
        <f>IF($H82="Elevé",4*$B82,IF($H82="Significatif",3*$B82,IF($H82="Modéré",2*$B82,IF($H82="Faible",1,IF($H82="N/A","-","Erreur")))))</f>
        <v>Erreur</v>
      </c>
      <c r="J82" s="60"/>
    </row>
    <row r="83" spans="1:11" ht="38.25" x14ac:dyDescent="0.2">
      <c r="A83" s="5" t="s">
        <v>2</v>
      </c>
      <c r="B83" s="5">
        <v>2</v>
      </c>
      <c r="D83" s="54" t="s">
        <v>55</v>
      </c>
      <c r="E83" s="55"/>
      <c r="F83" s="56"/>
      <c r="G83" s="56"/>
      <c r="H83" s="56"/>
      <c r="I83" s="57" t="str">
        <f>IF($H83="Elevé",4*$B83,IF($H83="Significatif",3*$B83,IF($H83="Modéré",2*$B83,IF($H83="Faible",1,IF($H83="N/A","-","Erreur")))))</f>
        <v>Erreur</v>
      </c>
      <c r="J83" s="60"/>
    </row>
    <row r="84" spans="1:11" ht="38.25" x14ac:dyDescent="0.2">
      <c r="A84" s="5" t="s">
        <v>2</v>
      </c>
      <c r="B84" s="5">
        <v>2</v>
      </c>
      <c r="D84" s="59" t="s">
        <v>56</v>
      </c>
      <c r="E84" s="55"/>
      <c r="F84" s="56"/>
      <c r="G84" s="56"/>
      <c r="H84" s="56"/>
      <c r="I84" s="57" t="str">
        <f>IF($H84="Elevé",4*$B84,IF($H84="Significatif",3*$B84,IF($H84="Modéré",2*$B84,IF($H84="Faible",1,IF($H84="N/A","-","Erreur")))))</f>
        <v>Erreur</v>
      </c>
      <c r="J84" s="60"/>
    </row>
    <row r="85" spans="1:11" ht="51" x14ac:dyDescent="0.2">
      <c r="A85" s="5" t="s">
        <v>2</v>
      </c>
      <c r="B85" s="5">
        <v>2</v>
      </c>
      <c r="D85" s="54" t="s">
        <v>57</v>
      </c>
      <c r="E85" s="55"/>
      <c r="F85" s="56"/>
      <c r="G85" s="56"/>
      <c r="H85" s="56"/>
      <c r="I85" s="57" t="str">
        <f>IF($H85="Elevé",4*$B85,IF($H85="Significatif",3*$B85,IF($H85="Modéré",2*$B85,IF($H85="Faible",1,IF($H85="N/A","-","Erreur")))))</f>
        <v>Erreur</v>
      </c>
      <c r="J85" s="58"/>
    </row>
    <row r="86" spans="1:11" x14ac:dyDescent="0.2">
      <c r="D86" s="96" t="s">
        <v>58</v>
      </c>
      <c r="E86" s="97"/>
      <c r="F86" s="97"/>
      <c r="G86" s="97"/>
      <c r="H86" s="97"/>
      <c r="I86" s="97"/>
      <c r="J86" s="97"/>
    </row>
    <row r="87" spans="1:11" ht="51" x14ac:dyDescent="0.2">
      <c r="B87" s="5">
        <v>1</v>
      </c>
      <c r="D87" s="10" t="s">
        <v>59</v>
      </c>
      <c r="E87" s="75"/>
      <c r="F87" s="76"/>
      <c r="G87" s="76"/>
      <c r="H87" s="76"/>
      <c r="I87" s="7" t="str">
        <f>IF($H87="Elevé",4*$B87,IF($H87="Significatif",3*$B87,IF($H87="Modéré",2*$B87,IF($H87="Faible",1,IF($H87="N/A","-","Erreur")))))</f>
        <v>Erreur</v>
      </c>
      <c r="J87" s="23"/>
      <c r="K87" s="74"/>
    </row>
    <row r="88" spans="1:11" ht="25.5" x14ac:dyDescent="0.2">
      <c r="B88" s="5">
        <v>1</v>
      </c>
      <c r="D88" s="10" t="s">
        <v>60</v>
      </c>
      <c r="E88" s="75"/>
      <c r="F88" s="76"/>
      <c r="G88" s="76"/>
      <c r="H88" s="76"/>
      <c r="I88" s="7" t="str">
        <f>IF($H88="Elevé",4*$B88,IF($H88="SSignificatif",3*$B88,IF($H88="Modéré",2*$B88,IF($H88="Faible",1,IF($H88="N/A","-","Erreur")))))</f>
        <v>Erreur</v>
      </c>
      <c r="J88" s="23"/>
    </row>
    <row r="89" spans="1:11" x14ac:dyDescent="0.2">
      <c r="D89" s="96" t="s">
        <v>61</v>
      </c>
      <c r="E89" s="97"/>
      <c r="F89" s="97"/>
      <c r="G89" s="97"/>
      <c r="H89" s="97"/>
      <c r="I89" s="97"/>
      <c r="J89" s="97"/>
    </row>
    <row r="90" spans="1:11" ht="63.75" x14ac:dyDescent="0.2">
      <c r="A90" s="5" t="s">
        <v>2</v>
      </c>
      <c r="B90" s="5">
        <v>2</v>
      </c>
      <c r="D90" s="59" t="s">
        <v>62</v>
      </c>
      <c r="E90" s="55"/>
      <c r="F90" s="56"/>
      <c r="G90" s="56"/>
      <c r="H90" s="56"/>
      <c r="I90" s="57" t="str">
        <f t="shared" ref="I90:I97" si="3">IF($H90="Elevé",4*$B90,IF($H90="Significatif",3*$B90,IF($H90="Modéré",2*$B90,IF($H90="Faible",1,IF($H90="N/A","-","Erreur")))))</f>
        <v>Erreur</v>
      </c>
      <c r="J90" s="61"/>
    </row>
    <row r="91" spans="1:11" ht="25.5" x14ac:dyDescent="0.2">
      <c r="A91" s="5" t="s">
        <v>2</v>
      </c>
      <c r="B91" s="5">
        <v>2</v>
      </c>
      <c r="D91" s="54" t="s">
        <v>63</v>
      </c>
      <c r="E91" s="55"/>
      <c r="F91" s="56"/>
      <c r="G91" s="56"/>
      <c r="H91" s="56"/>
      <c r="I91" s="57" t="str">
        <f t="shared" si="3"/>
        <v>Erreur</v>
      </c>
      <c r="J91" s="62"/>
    </row>
    <row r="92" spans="1:11" ht="51" x14ac:dyDescent="0.2">
      <c r="B92" s="5">
        <v>1</v>
      </c>
      <c r="D92" s="34" t="s">
        <v>149</v>
      </c>
      <c r="E92" s="75"/>
      <c r="F92" s="76"/>
      <c r="G92" s="76"/>
      <c r="H92" s="76"/>
      <c r="I92" s="7" t="str">
        <f t="shared" si="3"/>
        <v>Erreur</v>
      </c>
      <c r="J92" s="50"/>
    </row>
    <row r="93" spans="1:11" ht="63.75" x14ac:dyDescent="0.2">
      <c r="A93" s="5" t="s">
        <v>2</v>
      </c>
      <c r="B93" s="5">
        <v>2</v>
      </c>
      <c r="D93" s="59" t="s">
        <v>64</v>
      </c>
      <c r="E93" s="55"/>
      <c r="F93" s="56"/>
      <c r="G93" s="56"/>
      <c r="H93" s="56"/>
      <c r="I93" s="57" t="str">
        <f t="shared" si="3"/>
        <v>Erreur</v>
      </c>
      <c r="J93" s="60"/>
    </row>
    <row r="94" spans="1:11" ht="38.25" x14ac:dyDescent="0.2">
      <c r="A94" s="5" t="s">
        <v>2</v>
      </c>
      <c r="B94" s="5">
        <v>2</v>
      </c>
      <c r="D94" s="71" t="s">
        <v>65</v>
      </c>
      <c r="E94" s="55"/>
      <c r="F94" s="56"/>
      <c r="G94" s="56"/>
      <c r="H94" s="56"/>
      <c r="I94" s="57" t="str">
        <f t="shared" si="3"/>
        <v>Erreur</v>
      </c>
      <c r="J94" s="58"/>
    </row>
    <row r="95" spans="1:11" ht="25.5" x14ac:dyDescent="0.2">
      <c r="B95" s="5">
        <v>1</v>
      </c>
      <c r="D95" s="10" t="s">
        <v>66</v>
      </c>
      <c r="E95" s="75"/>
      <c r="F95" s="76"/>
      <c r="G95" s="76"/>
      <c r="H95" s="76"/>
      <c r="I95" s="7" t="str">
        <f t="shared" si="3"/>
        <v>Erreur</v>
      </c>
      <c r="J95" s="23"/>
    </row>
    <row r="96" spans="1:11" ht="38.25" x14ac:dyDescent="0.2">
      <c r="B96" s="5">
        <v>1</v>
      </c>
      <c r="D96" s="10" t="s">
        <v>139</v>
      </c>
      <c r="E96" s="75"/>
      <c r="F96" s="76"/>
      <c r="G96" s="76"/>
      <c r="H96" s="76"/>
      <c r="I96" s="7" t="str">
        <f t="shared" si="3"/>
        <v>Erreur</v>
      </c>
      <c r="J96" s="3"/>
    </row>
    <row r="97" spans="1:10" ht="63.75" x14ac:dyDescent="0.2">
      <c r="B97" s="5">
        <v>1</v>
      </c>
      <c r="D97" s="34" t="s">
        <v>67</v>
      </c>
      <c r="E97" s="75"/>
      <c r="F97" s="76"/>
      <c r="G97" s="76"/>
      <c r="H97" s="76"/>
      <c r="I97" s="7" t="str">
        <f t="shared" si="3"/>
        <v>Erreur</v>
      </c>
      <c r="J97" s="3"/>
    </row>
    <row r="98" spans="1:10" x14ac:dyDescent="0.2">
      <c r="D98" s="96" t="s">
        <v>68</v>
      </c>
      <c r="E98" s="97"/>
      <c r="F98" s="97"/>
      <c r="G98" s="97"/>
      <c r="H98" s="97"/>
      <c r="I98" s="97"/>
      <c r="J98" s="97"/>
    </row>
    <row r="99" spans="1:10" ht="38.25" x14ac:dyDescent="0.2">
      <c r="A99" s="5" t="s">
        <v>2</v>
      </c>
      <c r="B99" s="5">
        <v>2</v>
      </c>
      <c r="D99" s="59" t="s">
        <v>69</v>
      </c>
      <c r="E99" s="55"/>
      <c r="F99" s="56"/>
      <c r="G99" s="56"/>
      <c r="H99" s="56"/>
      <c r="I99" s="57" t="str">
        <f>IF($H99="Elevé",4*$B99,IF($H99="Significatif",3*$B99,IF($H99="Modéré",2*$B99,IF($H99="Faible",1,IF($H99="N/A","-","Erreur")))))</f>
        <v>Erreur</v>
      </c>
      <c r="J99" s="58"/>
    </row>
    <row r="100" spans="1:10" x14ac:dyDescent="0.2">
      <c r="D100" s="96" t="s">
        <v>70</v>
      </c>
      <c r="E100" s="97"/>
      <c r="F100" s="97"/>
      <c r="G100" s="97"/>
      <c r="H100" s="97"/>
      <c r="I100" s="97"/>
      <c r="J100" s="97"/>
    </row>
    <row r="101" spans="1:10" ht="38.25" x14ac:dyDescent="0.2">
      <c r="B101" s="5">
        <v>1</v>
      </c>
      <c r="D101" s="8" t="s">
        <v>71</v>
      </c>
      <c r="E101" s="75"/>
      <c r="F101" s="76"/>
      <c r="G101" s="76"/>
      <c r="H101" s="76"/>
      <c r="I101" s="7" t="str">
        <f>IF($H101="Elevé",4*$B101,IF($H101="Significatif",3*$B101,IF($H101="Modéré",2*$B101,IF($H101="Faible",1,IF($H101="N/A","-","Erreur")))))</f>
        <v>Erreur</v>
      </c>
      <c r="J101" s="2"/>
    </row>
    <row r="102" spans="1:10" ht="38.25" x14ac:dyDescent="0.2">
      <c r="B102" s="5">
        <v>1</v>
      </c>
      <c r="D102" s="8" t="s">
        <v>72</v>
      </c>
      <c r="E102" s="75"/>
      <c r="F102" s="76"/>
      <c r="G102" s="76"/>
      <c r="H102" s="76"/>
      <c r="I102" s="7" t="str">
        <f>IF($H102="Elevé",4*$B102,IF($H102="Significatif",3*$B102,IF($H102="Modéré",2*$B102,IF($H102="Faible",1,IF($H102="N/A","-","Erreur")))))</f>
        <v>Erreur</v>
      </c>
      <c r="J102" s="2"/>
    </row>
    <row r="103" spans="1:10" ht="38.25" x14ac:dyDescent="0.2">
      <c r="B103" s="5">
        <v>1</v>
      </c>
      <c r="D103" s="8" t="s">
        <v>73</v>
      </c>
      <c r="E103" s="75"/>
      <c r="F103" s="76"/>
      <c r="G103" s="76"/>
      <c r="H103" s="76"/>
      <c r="I103" s="7" t="str">
        <f>IF($H103="Elevé",4*$B103,IF($H103="Significatif",3*$B103,IF($H103="Modéré",2*$B103,IF($H103="Faible",1,IF($H103="N/A","-","Erreur")))))</f>
        <v>Erreur</v>
      </c>
      <c r="J103" s="2"/>
    </row>
    <row r="104" spans="1:10" ht="25.5" x14ac:dyDescent="0.2">
      <c r="B104" s="5">
        <v>1</v>
      </c>
      <c r="D104" s="8" t="s">
        <v>74</v>
      </c>
      <c r="E104" s="75"/>
      <c r="F104" s="76"/>
      <c r="G104" s="76"/>
      <c r="H104" s="76"/>
      <c r="I104" s="7" t="str">
        <f>IF($H104="Elevé",4*$B104,IF($H104="Significatif",3*$B104,IF($H104="Modéré",2*$B104,IF($H104="Faible",1,IF($H104="N/A","-","Erreur")))))</f>
        <v>Erreur</v>
      </c>
      <c r="J104" s="25"/>
    </row>
    <row r="105" spans="1:10" x14ac:dyDescent="0.2">
      <c r="D105" s="11" t="s">
        <v>18</v>
      </c>
      <c r="E105" s="12">
        <f>COUNT(B66:B104)</f>
        <v>32</v>
      </c>
      <c r="F105" s="13"/>
      <c r="G105" s="13"/>
      <c r="H105" s="35"/>
      <c r="I105" s="36" t="s">
        <v>128</v>
      </c>
      <c r="J105" s="37">
        <v>1</v>
      </c>
    </row>
    <row r="106" spans="1:10" ht="25.5" x14ac:dyDescent="0.2">
      <c r="D106" s="14" t="s">
        <v>19</v>
      </c>
      <c r="E106" s="15">
        <f>COUNT(B66:B104)-COUNTIF(H66:H104,"N/A")</f>
        <v>32</v>
      </c>
      <c r="F106" s="16"/>
      <c r="G106" s="16"/>
      <c r="H106" s="38"/>
      <c r="I106" s="39" t="s">
        <v>129</v>
      </c>
      <c r="J106" s="40">
        <f>((4*E106)+(4*E107))/E106</f>
        <v>6.375</v>
      </c>
    </row>
    <row r="107" spans="1:10" ht="25.5" x14ac:dyDescent="0.2">
      <c r="D107" s="14" t="s">
        <v>32</v>
      </c>
      <c r="E107" s="15">
        <f>COUNTIF(A66:A104,"X")-COUNTIFS(H66:H104,"N/A",A66:A104,"X")</f>
        <v>19</v>
      </c>
      <c r="F107" s="16"/>
      <c r="G107" s="16"/>
      <c r="H107" s="41"/>
      <c r="I107" s="39" t="s">
        <v>130</v>
      </c>
      <c r="J107" s="40">
        <f>(J106-J105)/4</f>
        <v>1.34375</v>
      </c>
    </row>
    <row r="108" spans="1:10" ht="13.5" thickBot="1" x14ac:dyDescent="0.25">
      <c r="D108" s="14" t="s">
        <v>21</v>
      </c>
      <c r="E108" s="15">
        <f>SUM(I66:I104)</f>
        <v>0</v>
      </c>
      <c r="F108" s="16"/>
      <c r="G108" s="16"/>
      <c r="H108" s="41"/>
      <c r="I108" s="39" t="s">
        <v>131</v>
      </c>
      <c r="J108" s="40">
        <f>J105+J107</f>
        <v>2.34375</v>
      </c>
    </row>
    <row r="109" spans="1:10" x14ac:dyDescent="0.2">
      <c r="D109" s="17" t="s">
        <v>22</v>
      </c>
      <c r="E109" s="18">
        <f>E108/E106</f>
        <v>0</v>
      </c>
      <c r="F109" s="45"/>
      <c r="G109" s="45"/>
      <c r="H109" s="41"/>
      <c r="I109" s="39" t="s">
        <v>132</v>
      </c>
      <c r="J109" s="40">
        <f>J108+J107</f>
        <v>3.6875</v>
      </c>
    </row>
    <row r="110" spans="1:10" ht="26.25" thickBot="1" x14ac:dyDescent="0.25">
      <c r="D110" s="19" t="s">
        <v>23</v>
      </c>
      <c r="E110" s="20" t="str">
        <f>IF(E109&lt;J108,"Faible",IF(E109&lt;J109,"Modéré",IF(E109&lt;J110,"Significatif","Elevé")))</f>
        <v>Faible</v>
      </c>
      <c r="F110" s="46"/>
      <c r="G110" s="46"/>
      <c r="H110" s="42"/>
      <c r="I110" s="43" t="s">
        <v>133</v>
      </c>
      <c r="J110" s="44">
        <f>J109+J107</f>
        <v>5.03125</v>
      </c>
    </row>
    <row r="111" spans="1:10" x14ac:dyDescent="0.2">
      <c r="D111" s="30"/>
      <c r="E111" s="47"/>
      <c r="F111" s="47"/>
      <c r="G111" s="47"/>
      <c r="H111" s="31"/>
      <c r="I111" s="32"/>
      <c r="J111" s="30"/>
    </row>
    <row r="112" spans="1:10" x14ac:dyDescent="0.2">
      <c r="D112" s="30"/>
      <c r="E112" s="47"/>
      <c r="F112" s="47"/>
      <c r="G112" s="47"/>
      <c r="H112" s="31"/>
      <c r="I112" s="32"/>
      <c r="J112" s="30"/>
    </row>
    <row r="113" spans="1:10" ht="12.75" customHeight="1" x14ac:dyDescent="0.2">
      <c r="D113" s="83" t="s">
        <v>6</v>
      </c>
      <c r="E113" s="81" t="s">
        <v>3</v>
      </c>
      <c r="F113" s="81" t="s">
        <v>4</v>
      </c>
      <c r="G113" s="81" t="s">
        <v>135</v>
      </c>
      <c r="H113" s="81" t="s">
        <v>7</v>
      </c>
      <c r="I113" s="81" t="s">
        <v>8</v>
      </c>
      <c r="J113" s="83" t="s">
        <v>9</v>
      </c>
    </row>
    <row r="114" spans="1:10" x14ac:dyDescent="0.2">
      <c r="D114" s="84"/>
      <c r="E114" s="82"/>
      <c r="F114" s="82"/>
      <c r="G114" s="82"/>
      <c r="H114" s="82"/>
      <c r="I114" s="82"/>
      <c r="J114" s="84"/>
    </row>
    <row r="115" spans="1:10" ht="15.75" x14ac:dyDescent="0.2">
      <c r="D115" s="85" t="s">
        <v>75</v>
      </c>
      <c r="E115" s="86"/>
      <c r="F115" s="86"/>
      <c r="G115" s="86"/>
      <c r="H115" s="86"/>
      <c r="I115" s="86"/>
      <c r="J115" s="86"/>
    </row>
    <row r="116" spans="1:10" x14ac:dyDescent="0.2">
      <c r="D116" s="94" t="s">
        <v>76</v>
      </c>
      <c r="E116" s="95"/>
      <c r="F116" s="95"/>
      <c r="G116" s="95"/>
      <c r="H116" s="95"/>
      <c r="I116" s="95"/>
      <c r="J116" s="95"/>
    </row>
    <row r="117" spans="1:10" ht="25.5" x14ac:dyDescent="0.2">
      <c r="B117" s="5">
        <v>1</v>
      </c>
      <c r="D117" s="8" t="s">
        <v>77</v>
      </c>
      <c r="E117" s="75"/>
      <c r="F117" s="76"/>
      <c r="G117" s="1"/>
      <c r="H117" s="1"/>
      <c r="I117" s="7" t="str">
        <f>IF($H117="Elevé",4*$B117,IF($H117="Significatif",3*$B117,IF($H117="Modéré",2*$B117,IF($H117="Faible",1,IF($H117="N/A","-","Erreur")))))</f>
        <v>Erreur</v>
      </c>
      <c r="J117" s="23"/>
    </row>
    <row r="118" spans="1:10" ht="38.25" x14ac:dyDescent="0.2">
      <c r="B118" s="5">
        <v>1</v>
      </c>
      <c r="D118" s="33" t="s">
        <v>78</v>
      </c>
      <c r="E118" s="75"/>
      <c r="F118" s="76"/>
      <c r="G118" s="1"/>
      <c r="H118" s="1"/>
      <c r="I118" s="7" t="str">
        <f>IF($H118="Elevé",4*$B118,IF($H118="Significatif",3*$B118,IF($H118="Modéré",2*$B118,IF($H118="Faible",1,IF($H118="N/A","-","Erreur")))))</f>
        <v>Erreur</v>
      </c>
      <c r="J118" s="23"/>
    </row>
    <row r="119" spans="1:10" ht="38.25" x14ac:dyDescent="0.2">
      <c r="B119" s="5">
        <v>1</v>
      </c>
      <c r="D119" s="51" t="s">
        <v>79</v>
      </c>
      <c r="E119" s="75"/>
      <c r="F119" s="76"/>
      <c r="G119" s="1"/>
      <c r="H119" s="1"/>
      <c r="I119" s="7" t="str">
        <f>IF($H119="Elevé",4*$B119,IF($H119="Significatif",3*$B119,IF($H119="Modéré",2*$B119,IF($H119="Faible",1,IF($H119="N/A","-","Erreur")))))</f>
        <v>Erreur</v>
      </c>
      <c r="J119" s="23"/>
    </row>
    <row r="120" spans="1:10" ht="25.5" x14ac:dyDescent="0.2">
      <c r="B120" s="5">
        <v>1</v>
      </c>
      <c r="D120" s="8" t="s">
        <v>80</v>
      </c>
      <c r="E120" s="75"/>
      <c r="F120" s="76"/>
      <c r="G120" s="1"/>
      <c r="H120" s="1"/>
      <c r="I120" s="7" t="str">
        <f>IF($H120="Elevé",4*$B120,IF($H120="Significatif",3*$B120,IF($H120="Modéré",2*$B120,IF($H120="Faible",1,IF($H120="N/A","-","Erreur")))))</f>
        <v>Erreur</v>
      </c>
      <c r="J120" s="2"/>
    </row>
    <row r="121" spans="1:10" x14ac:dyDescent="0.2">
      <c r="D121" s="96" t="s">
        <v>81</v>
      </c>
      <c r="E121" s="97"/>
      <c r="F121" s="97"/>
      <c r="G121" s="97"/>
      <c r="H121" s="97"/>
      <c r="I121" s="97"/>
      <c r="J121" s="97"/>
    </row>
    <row r="122" spans="1:10" ht="25.5" x14ac:dyDescent="0.2">
      <c r="A122" s="5" t="s">
        <v>2</v>
      </c>
      <c r="B122" s="5">
        <v>2</v>
      </c>
      <c r="D122" s="54" t="s">
        <v>82</v>
      </c>
      <c r="E122" s="55"/>
      <c r="F122" s="56"/>
      <c r="G122" s="56"/>
      <c r="H122" s="56"/>
      <c r="I122" s="57" t="str">
        <f>IF($H122="Elevé",4*$B122,IF($H122="Significatif",3*$B122,IF($H122="Modéré",2*$B122,IF($H122="Faible",1,IF($H122="N/A","-","Erreur")))))</f>
        <v>Erreur</v>
      </c>
      <c r="J122" s="60"/>
    </row>
    <row r="123" spans="1:10" ht="38.25" x14ac:dyDescent="0.2">
      <c r="B123" s="5">
        <v>1</v>
      </c>
      <c r="D123" s="10" t="s">
        <v>83</v>
      </c>
      <c r="E123" s="75"/>
      <c r="F123" s="76"/>
      <c r="G123" s="1"/>
      <c r="H123" s="1"/>
      <c r="I123" s="7" t="str">
        <f>IF($H123="Elevé",4*$B123,IF($H123="Significatif",3*$B123,IF($H123="Modéré",2*$B123,IF($H123="Faible",1,IF($H123="N/A","-","Erreur")))))</f>
        <v>Erreur</v>
      </c>
      <c r="J123" s="21"/>
    </row>
    <row r="124" spans="1:10" ht="38.25" x14ac:dyDescent="0.2">
      <c r="A124" s="5" t="s">
        <v>2</v>
      </c>
      <c r="B124" s="5">
        <v>2</v>
      </c>
      <c r="D124" s="54" t="s">
        <v>84</v>
      </c>
      <c r="E124" s="55"/>
      <c r="F124" s="56"/>
      <c r="G124" s="56"/>
      <c r="H124" s="56"/>
      <c r="I124" s="57" t="str">
        <f>IF($H124="Elevé",4*$B124,IF($H124="Significatif",3*$B124,IF($H124="Modéré",2*$B124,IF($H124="Faible",1,IF($H124="N/A","-","Erreur")))))</f>
        <v>Erreur</v>
      </c>
      <c r="J124" s="60"/>
    </row>
    <row r="125" spans="1:10" ht="38.25" x14ac:dyDescent="0.2">
      <c r="B125" s="5">
        <v>1</v>
      </c>
      <c r="D125" s="9" t="s">
        <v>85</v>
      </c>
      <c r="E125" s="75"/>
      <c r="F125" s="76"/>
      <c r="G125" s="1"/>
      <c r="H125" s="1"/>
      <c r="I125" s="7" t="str">
        <f>IF($H125="Elevé",4*$B125,IF($H125="Significatif",3*$B125,IF($H125="Modéré",2*$B125,IF($H125="Faible",1,IF($H125="N/A","-","Erreur")))))</f>
        <v>Erreur</v>
      </c>
      <c r="J125" s="21"/>
    </row>
    <row r="126" spans="1:10" x14ac:dyDescent="0.2">
      <c r="B126" s="5">
        <v>1</v>
      </c>
      <c r="D126" s="9" t="s">
        <v>86</v>
      </c>
      <c r="E126" s="55"/>
      <c r="F126" s="56"/>
      <c r="G126" s="56"/>
      <c r="H126" s="56"/>
      <c r="I126" s="7" t="str">
        <f>IF($H126="Elevé",4*$B126,IF($H126="Significatif",3*$B126,IF($H126="Modéré",2*$B126,IF($H126="Faible",1,IF($H126="N/A","-","Erreur")))))</f>
        <v>Erreur</v>
      </c>
      <c r="J126" s="21"/>
    </row>
    <row r="127" spans="1:10" x14ac:dyDescent="0.2">
      <c r="D127" s="11" t="s">
        <v>18</v>
      </c>
      <c r="E127" s="12">
        <f>COUNT(B117:B126)</f>
        <v>9</v>
      </c>
      <c r="F127" s="13"/>
      <c r="G127" s="13"/>
      <c r="H127" s="35"/>
      <c r="I127" s="36" t="s">
        <v>128</v>
      </c>
      <c r="J127" s="37">
        <v>1</v>
      </c>
    </row>
    <row r="128" spans="1:10" ht="25.5" x14ac:dyDescent="0.2">
      <c r="D128" s="14" t="s">
        <v>19</v>
      </c>
      <c r="E128" s="15">
        <f>COUNT(B117:B126)-COUNTIF(H117:H126,"N/A")</f>
        <v>9</v>
      </c>
      <c r="F128" s="16"/>
      <c r="G128" s="16"/>
      <c r="H128" s="38"/>
      <c r="I128" s="39" t="s">
        <v>129</v>
      </c>
      <c r="J128" s="40">
        <f>((4*E128)+(4*E129))/E128</f>
        <v>4.8888888888888893</v>
      </c>
    </row>
    <row r="129" spans="1:10" ht="25.5" x14ac:dyDescent="0.2">
      <c r="D129" s="14" t="s">
        <v>32</v>
      </c>
      <c r="E129" s="15">
        <f>COUNTIF(A117:A126,"X")-COUNTIFS(H117:H126,"N/A",A117:A126,"X")</f>
        <v>2</v>
      </c>
      <c r="F129" s="16"/>
      <c r="G129" s="16"/>
      <c r="H129" s="41"/>
      <c r="I129" s="39" t="s">
        <v>130</v>
      </c>
      <c r="J129" s="40">
        <f>(J128-J127)/4</f>
        <v>0.97222222222222232</v>
      </c>
    </row>
    <row r="130" spans="1:10" ht="13.5" thickBot="1" x14ac:dyDescent="0.25">
      <c r="D130" s="14" t="s">
        <v>21</v>
      </c>
      <c r="E130" s="15">
        <f>SUM(I117:I126)</f>
        <v>0</v>
      </c>
      <c r="F130" s="16"/>
      <c r="G130" s="16"/>
      <c r="H130" s="41"/>
      <c r="I130" s="39" t="s">
        <v>131</v>
      </c>
      <c r="J130" s="40">
        <f>J127+J129</f>
        <v>1.9722222222222223</v>
      </c>
    </row>
    <row r="131" spans="1:10" x14ac:dyDescent="0.2">
      <c r="D131" s="17" t="s">
        <v>22</v>
      </c>
      <c r="E131" s="18">
        <f>E130/E128</f>
        <v>0</v>
      </c>
      <c r="F131" s="45"/>
      <c r="G131" s="45"/>
      <c r="H131" s="41"/>
      <c r="I131" s="39" t="s">
        <v>132</v>
      </c>
      <c r="J131" s="40">
        <f>J130+J129</f>
        <v>2.9444444444444446</v>
      </c>
    </row>
    <row r="132" spans="1:10" ht="26.25" thickBot="1" x14ac:dyDescent="0.25">
      <c r="D132" s="19" t="s">
        <v>23</v>
      </c>
      <c r="E132" s="20" t="str">
        <f>IF(E131&lt;J130,"Faible",IF(E131&lt;J131,"Modéré",IF(E131&lt;J132,"Significatif","Elevé")))</f>
        <v>Faible</v>
      </c>
      <c r="F132" s="46"/>
      <c r="G132" s="46"/>
      <c r="H132" s="42"/>
      <c r="I132" s="43" t="s">
        <v>133</v>
      </c>
      <c r="J132" s="44">
        <f>J131+J129</f>
        <v>3.916666666666667</v>
      </c>
    </row>
    <row r="133" spans="1:10" x14ac:dyDescent="0.2">
      <c r="D133" s="30"/>
      <c r="E133" s="47"/>
      <c r="F133" s="47"/>
      <c r="G133" s="47"/>
      <c r="H133" s="31"/>
      <c r="I133" s="32"/>
      <c r="J133" s="30"/>
    </row>
    <row r="134" spans="1:10" ht="12.75" customHeight="1" x14ac:dyDescent="0.2">
      <c r="D134" s="90" t="s">
        <v>6</v>
      </c>
      <c r="E134" s="91" t="s">
        <v>3</v>
      </c>
      <c r="F134" s="81" t="s">
        <v>4</v>
      </c>
      <c r="G134" s="91" t="s">
        <v>136</v>
      </c>
      <c r="H134" s="81" t="s">
        <v>7</v>
      </c>
      <c r="I134" s="81" t="s">
        <v>8</v>
      </c>
      <c r="J134" s="83" t="s">
        <v>9</v>
      </c>
    </row>
    <row r="135" spans="1:10" x14ac:dyDescent="0.2">
      <c r="D135" s="90"/>
      <c r="E135" s="91"/>
      <c r="F135" s="82"/>
      <c r="G135" s="91"/>
      <c r="H135" s="82"/>
      <c r="I135" s="82"/>
      <c r="J135" s="84"/>
    </row>
    <row r="136" spans="1:10" ht="15.75" x14ac:dyDescent="0.2">
      <c r="D136" s="92" t="s">
        <v>87</v>
      </c>
      <c r="E136" s="93"/>
      <c r="F136" s="93"/>
      <c r="G136" s="93"/>
      <c r="H136" s="93"/>
      <c r="I136" s="93"/>
      <c r="J136" s="93"/>
    </row>
    <row r="137" spans="1:10" ht="51" x14ac:dyDescent="0.2">
      <c r="B137" s="5">
        <v>1</v>
      </c>
      <c r="D137" s="33" t="s">
        <v>88</v>
      </c>
      <c r="E137" s="75"/>
      <c r="F137" s="76"/>
      <c r="G137" s="1"/>
      <c r="H137" s="1"/>
      <c r="I137" s="7" t="str">
        <f t="shared" ref="I137:I144" si="4">IF($H137="Elevé",4*$B137,IF($H137="Significatif",3*$B137,IF($H137="Modéré",2*$B137,IF($H137="Faible",1,IF($H137="N/A","-","Erreur")))))</f>
        <v>Erreur</v>
      </c>
      <c r="J137" s="2"/>
    </row>
    <row r="138" spans="1:10" x14ac:dyDescent="0.2">
      <c r="B138" s="5">
        <v>1</v>
      </c>
      <c r="D138" s="33" t="s">
        <v>89</v>
      </c>
      <c r="E138" s="75"/>
      <c r="F138" s="76"/>
      <c r="G138" s="1"/>
      <c r="H138" s="1"/>
      <c r="I138" s="7" t="str">
        <f t="shared" si="4"/>
        <v>Erreur</v>
      </c>
      <c r="J138" s="2"/>
    </row>
    <row r="139" spans="1:10" ht="63.75" x14ac:dyDescent="0.2">
      <c r="A139" s="5" t="s">
        <v>2</v>
      </c>
      <c r="B139" s="5">
        <v>2</v>
      </c>
      <c r="D139" s="54" t="s">
        <v>90</v>
      </c>
      <c r="E139" s="55"/>
      <c r="F139" s="56"/>
      <c r="G139" s="56"/>
      <c r="H139" s="56"/>
      <c r="I139" s="57" t="str">
        <f t="shared" si="4"/>
        <v>Erreur</v>
      </c>
      <c r="J139" s="58"/>
    </row>
    <row r="140" spans="1:10" ht="51" x14ac:dyDescent="0.2">
      <c r="A140" s="5" t="s">
        <v>2</v>
      </c>
      <c r="B140" s="5">
        <v>2</v>
      </c>
      <c r="D140" s="71" t="s">
        <v>150</v>
      </c>
      <c r="E140" s="75"/>
      <c r="F140" s="76"/>
      <c r="G140" s="76"/>
      <c r="H140" s="76"/>
      <c r="I140" s="77" t="str">
        <f t="shared" si="4"/>
        <v>Erreur</v>
      </c>
      <c r="J140" s="78"/>
    </row>
    <row r="141" spans="1:10" ht="51" x14ac:dyDescent="0.2">
      <c r="B141" s="5">
        <v>1</v>
      </c>
      <c r="D141" s="33" t="s">
        <v>91</v>
      </c>
      <c r="E141" s="75"/>
      <c r="F141" s="76"/>
      <c r="G141" s="1"/>
      <c r="H141" s="1"/>
      <c r="I141" s="7" t="str">
        <f t="shared" si="4"/>
        <v>Erreur</v>
      </c>
      <c r="J141" s="2"/>
    </row>
    <row r="142" spans="1:10" x14ac:dyDescent="0.2">
      <c r="A142" s="5" t="s">
        <v>2</v>
      </c>
      <c r="B142" s="5">
        <v>2</v>
      </c>
      <c r="D142" s="54" t="s">
        <v>92</v>
      </c>
      <c r="E142" s="55"/>
      <c r="F142" s="56"/>
      <c r="G142" s="56"/>
      <c r="H142" s="56"/>
      <c r="I142" s="57" t="str">
        <f t="shared" si="4"/>
        <v>Erreur</v>
      </c>
      <c r="J142" s="58"/>
    </row>
    <row r="143" spans="1:10" ht="25.5" x14ac:dyDescent="0.2">
      <c r="B143" s="5">
        <v>1</v>
      </c>
      <c r="D143" s="8" t="s">
        <v>93</v>
      </c>
      <c r="E143" s="75"/>
      <c r="F143" s="76"/>
      <c r="G143" s="1"/>
      <c r="H143" s="1"/>
      <c r="I143" s="7" t="str">
        <f t="shared" si="4"/>
        <v>Erreur</v>
      </c>
      <c r="J143" s="2"/>
    </row>
    <row r="144" spans="1:10" ht="51" x14ac:dyDescent="0.2">
      <c r="B144" s="5">
        <v>1</v>
      </c>
      <c r="D144" s="8" t="s">
        <v>94</v>
      </c>
      <c r="E144" s="75"/>
      <c r="F144" s="76"/>
      <c r="G144" s="1"/>
      <c r="H144" s="1"/>
      <c r="I144" s="7" t="str">
        <f t="shared" si="4"/>
        <v>Erreur</v>
      </c>
      <c r="J144" s="2"/>
    </row>
    <row r="145" spans="2:10" x14ac:dyDescent="0.2">
      <c r="D145" s="11" t="s">
        <v>18</v>
      </c>
      <c r="E145" s="12">
        <f>COUNT(B137:B144)</f>
        <v>8</v>
      </c>
      <c r="F145" s="13"/>
      <c r="G145" s="13"/>
      <c r="H145" s="35"/>
      <c r="I145" s="36" t="s">
        <v>128</v>
      </c>
      <c r="J145" s="37">
        <v>1</v>
      </c>
    </row>
    <row r="146" spans="2:10" ht="25.5" x14ac:dyDescent="0.2">
      <c r="D146" s="14" t="s">
        <v>19</v>
      </c>
      <c r="E146" s="15">
        <f>COUNT(B137:B144)-COUNTIF(H137:H144,"N/A")</f>
        <v>8</v>
      </c>
      <c r="F146" s="16"/>
      <c r="G146" s="16"/>
      <c r="H146" s="38"/>
      <c r="I146" s="39" t="s">
        <v>129</v>
      </c>
      <c r="J146" s="40">
        <f>((4*E146)+(4*E147))/E146</f>
        <v>5.5</v>
      </c>
    </row>
    <row r="147" spans="2:10" ht="25.5" x14ac:dyDescent="0.2">
      <c r="D147" s="14" t="s">
        <v>32</v>
      </c>
      <c r="E147" s="15">
        <f>COUNTIF(A137:A144,"X")-COUNTIFS(H137:H144,"N/A",A137:A144,"X")</f>
        <v>3</v>
      </c>
      <c r="F147" s="16"/>
      <c r="G147" s="16"/>
      <c r="H147" s="41"/>
      <c r="I147" s="39" t="s">
        <v>130</v>
      </c>
      <c r="J147" s="40">
        <f>(J146-J145)/4</f>
        <v>1.125</v>
      </c>
    </row>
    <row r="148" spans="2:10" ht="13.5" thickBot="1" x14ac:dyDescent="0.25">
      <c r="D148" s="14" t="s">
        <v>21</v>
      </c>
      <c r="E148" s="15">
        <f>SUM(I137:I144)</f>
        <v>0</v>
      </c>
      <c r="F148" s="16"/>
      <c r="G148" s="16"/>
      <c r="H148" s="41"/>
      <c r="I148" s="39" t="s">
        <v>131</v>
      </c>
      <c r="J148" s="40">
        <f>J145+J147</f>
        <v>2.125</v>
      </c>
    </row>
    <row r="149" spans="2:10" x14ac:dyDescent="0.2">
      <c r="D149" s="17" t="s">
        <v>22</v>
      </c>
      <c r="E149" s="18">
        <f>E148/E146</f>
        <v>0</v>
      </c>
      <c r="F149" s="45"/>
      <c r="G149" s="45"/>
      <c r="H149" s="41"/>
      <c r="I149" s="39" t="s">
        <v>132</v>
      </c>
      <c r="J149" s="40">
        <f>J148+J147</f>
        <v>3.25</v>
      </c>
    </row>
    <row r="150" spans="2:10" ht="26.25" thickBot="1" x14ac:dyDescent="0.25">
      <c r="D150" s="19" t="s">
        <v>23</v>
      </c>
      <c r="E150" s="20" t="str">
        <f>IF(E149&lt;J148,"Faible",IF(E149&lt;J149,"Modéré",IF(E149&lt;J150,"Significatif","Elevé")))</f>
        <v>Faible</v>
      </c>
      <c r="F150" s="46"/>
      <c r="G150" s="46"/>
      <c r="H150" s="42"/>
      <c r="I150" s="43" t="s">
        <v>133</v>
      </c>
      <c r="J150" s="44">
        <f>J149+J147</f>
        <v>4.375</v>
      </c>
    </row>
    <row r="151" spans="2:10" x14ac:dyDescent="0.2">
      <c r="D151" s="30"/>
      <c r="E151" s="47"/>
      <c r="F151" s="47"/>
      <c r="G151" s="47"/>
      <c r="H151" s="31"/>
      <c r="I151" s="32"/>
      <c r="J151" s="30"/>
    </row>
    <row r="152" spans="2:10" x14ac:dyDescent="0.2">
      <c r="D152" s="30"/>
      <c r="E152" s="47"/>
      <c r="F152" s="47"/>
      <c r="G152" s="47"/>
      <c r="H152" s="31"/>
      <c r="I152" s="32"/>
      <c r="J152" s="30"/>
    </row>
    <row r="153" spans="2:10" ht="12.75" customHeight="1" x14ac:dyDescent="0.2">
      <c r="D153" s="90" t="s">
        <v>6</v>
      </c>
      <c r="E153" s="91" t="s">
        <v>3</v>
      </c>
      <c r="F153" s="81" t="s">
        <v>4</v>
      </c>
      <c r="G153" s="91" t="s">
        <v>135</v>
      </c>
      <c r="H153" s="81" t="s">
        <v>7</v>
      </c>
      <c r="I153" s="81" t="s">
        <v>8</v>
      </c>
      <c r="J153" s="83" t="s">
        <v>9</v>
      </c>
    </row>
    <row r="154" spans="2:10" x14ac:dyDescent="0.2">
      <c r="D154" s="90"/>
      <c r="E154" s="91"/>
      <c r="F154" s="82"/>
      <c r="G154" s="91"/>
      <c r="H154" s="82"/>
      <c r="I154" s="82"/>
      <c r="J154" s="84"/>
    </row>
    <row r="155" spans="2:10" ht="15.75" x14ac:dyDescent="0.2">
      <c r="D155" s="100" t="s">
        <v>95</v>
      </c>
      <c r="E155" s="101"/>
      <c r="F155" s="101"/>
      <c r="G155" s="101"/>
      <c r="H155" s="101"/>
      <c r="I155" s="101"/>
      <c r="J155" s="101"/>
    </row>
    <row r="156" spans="2:10" x14ac:dyDescent="0.2">
      <c r="D156" s="94" t="s">
        <v>96</v>
      </c>
      <c r="E156" s="95"/>
      <c r="F156" s="95"/>
      <c r="G156" s="95"/>
      <c r="H156" s="95"/>
      <c r="I156" s="95"/>
      <c r="J156" s="95"/>
    </row>
    <row r="157" spans="2:10" ht="25.5" x14ac:dyDescent="0.2">
      <c r="B157" s="5">
        <v>1</v>
      </c>
      <c r="D157" s="73" t="s">
        <v>97</v>
      </c>
      <c r="E157" s="75"/>
      <c r="F157" s="76"/>
      <c r="G157" s="1"/>
      <c r="H157" s="1"/>
      <c r="I157" s="7" t="str">
        <f>IF($H157="Elevé",4*$B157,IF($H157="Significatif",3*$B157,IF($H157="Modéré",2*$B157,IF($H157="Faible",1,IF($H157="N/A","-","Erreur")))))</f>
        <v>Erreur</v>
      </c>
      <c r="J157" s="22"/>
    </row>
    <row r="158" spans="2:10" ht="25.5" x14ac:dyDescent="0.2">
      <c r="B158" s="5">
        <v>1</v>
      </c>
      <c r="D158" s="51" t="s">
        <v>98</v>
      </c>
      <c r="E158" s="75"/>
      <c r="F158" s="76"/>
      <c r="G158" s="1"/>
      <c r="H158" s="1"/>
      <c r="I158" s="7" t="str">
        <f>IF($H158="Elevé",4*$B158,IF($H158="Significatif",3*$B158,IF($H158="Modéré",2*$B158,IF($H158="Faible",1,IF($H158="N/A","-","Erreur")))))</f>
        <v>Erreur</v>
      </c>
      <c r="J158" s="22"/>
    </row>
    <row r="159" spans="2:10" ht="76.5" x14ac:dyDescent="0.2">
      <c r="B159" s="5">
        <v>1</v>
      </c>
      <c r="D159" s="51" t="s">
        <v>99</v>
      </c>
      <c r="E159" s="75"/>
      <c r="F159" s="76"/>
      <c r="G159" s="1"/>
      <c r="H159" s="1"/>
      <c r="I159" s="7" t="str">
        <f>IF($H159="Elevé",4*$B159,IF($H159="Significatif",3*$B159,IF($H159="Modéré",2*$B159,IF($H159="Faible",1,IF($H159="NAO","-","Erreur")))))</f>
        <v>Erreur</v>
      </c>
      <c r="J159" s="22"/>
    </row>
    <row r="160" spans="2:10" ht="38.25" x14ac:dyDescent="0.2">
      <c r="B160" s="5">
        <v>1</v>
      </c>
      <c r="D160" s="51" t="s">
        <v>100</v>
      </c>
      <c r="E160" s="75"/>
      <c r="F160" s="76"/>
      <c r="G160" s="1"/>
      <c r="H160" s="1"/>
      <c r="I160" s="7" t="str">
        <f t="shared" ref="I160:I172" si="5">IF($H160="Elevé",4*$B160,IF($H160="Significatif",3*$B160,IF($H160="Modéré",2*$B160,IF($H160="Faible",1,IF($H160="N/A","-","Erreur")))))</f>
        <v>Erreur</v>
      </c>
      <c r="J160" s="22"/>
    </row>
    <row r="161" spans="1:10" ht="38.25" x14ac:dyDescent="0.2">
      <c r="B161" s="5">
        <v>1</v>
      </c>
      <c r="D161" s="51" t="s">
        <v>101</v>
      </c>
      <c r="E161" s="75"/>
      <c r="F161" s="76"/>
      <c r="G161" s="1"/>
      <c r="H161" s="1"/>
      <c r="I161" s="7" t="str">
        <f t="shared" si="5"/>
        <v>Erreur</v>
      </c>
      <c r="J161" s="22"/>
    </row>
    <row r="162" spans="1:10" ht="63.75" x14ac:dyDescent="0.2">
      <c r="B162" s="5">
        <v>1</v>
      </c>
      <c r="D162" s="51" t="s">
        <v>102</v>
      </c>
      <c r="E162" s="75"/>
      <c r="F162" s="76"/>
      <c r="G162" s="1"/>
      <c r="H162" s="1"/>
      <c r="I162" s="7" t="str">
        <f t="shared" si="5"/>
        <v>Erreur</v>
      </c>
      <c r="J162" s="22"/>
    </row>
    <row r="163" spans="1:10" ht="63.75" x14ac:dyDescent="0.2">
      <c r="B163" s="5">
        <v>1</v>
      </c>
      <c r="D163" s="33" t="s">
        <v>103</v>
      </c>
      <c r="E163" s="75"/>
      <c r="F163" s="76"/>
      <c r="G163" s="1"/>
      <c r="H163" s="1"/>
      <c r="I163" s="7" t="str">
        <f t="shared" si="5"/>
        <v>Erreur</v>
      </c>
      <c r="J163" s="22"/>
    </row>
    <row r="164" spans="1:10" ht="38.25" x14ac:dyDescent="0.2">
      <c r="A164" s="5" t="s">
        <v>2</v>
      </c>
      <c r="B164" s="5">
        <v>2</v>
      </c>
      <c r="D164" s="59" t="s">
        <v>104</v>
      </c>
      <c r="E164" s="55"/>
      <c r="F164" s="56"/>
      <c r="G164" s="56"/>
      <c r="H164" s="56"/>
      <c r="I164" s="57" t="str">
        <f t="shared" si="5"/>
        <v>Erreur</v>
      </c>
      <c r="J164" s="61"/>
    </row>
    <row r="165" spans="1:10" ht="51" x14ac:dyDescent="0.2">
      <c r="B165" s="5">
        <v>1</v>
      </c>
      <c r="D165" s="72" t="s">
        <v>105</v>
      </c>
      <c r="E165" s="75"/>
      <c r="F165" s="76"/>
      <c r="G165" s="1"/>
      <c r="H165" s="1"/>
      <c r="I165" s="7" t="str">
        <f t="shared" si="5"/>
        <v>Erreur</v>
      </c>
      <c r="J165" s="22"/>
    </row>
    <row r="166" spans="1:10" ht="25.5" x14ac:dyDescent="0.2">
      <c r="A166" s="5" t="s">
        <v>2</v>
      </c>
      <c r="B166" s="5">
        <v>2</v>
      </c>
      <c r="D166" s="59" t="s">
        <v>106</v>
      </c>
      <c r="E166" s="55"/>
      <c r="F166" s="56"/>
      <c r="G166" s="56"/>
      <c r="H166" s="56"/>
      <c r="I166" s="57" t="str">
        <f t="shared" si="5"/>
        <v>Erreur</v>
      </c>
      <c r="J166" s="61"/>
    </row>
    <row r="167" spans="1:10" ht="63.75" x14ac:dyDescent="0.2">
      <c r="B167" s="5">
        <v>1</v>
      </c>
      <c r="D167" s="34" t="s">
        <v>107</v>
      </c>
      <c r="E167" s="75"/>
      <c r="F167" s="76"/>
      <c r="G167" s="1"/>
      <c r="H167" s="1"/>
      <c r="I167" s="7" t="str">
        <f t="shared" si="5"/>
        <v>Erreur</v>
      </c>
      <c r="J167" s="22"/>
    </row>
    <row r="168" spans="1:10" ht="51" x14ac:dyDescent="0.2">
      <c r="A168" s="5" t="s">
        <v>2</v>
      </c>
      <c r="B168" s="5">
        <v>2</v>
      </c>
      <c r="D168" s="59" t="s">
        <v>108</v>
      </c>
      <c r="E168" s="55"/>
      <c r="F168" s="56"/>
      <c r="G168" s="56"/>
      <c r="H168" s="56"/>
      <c r="I168" s="57" t="str">
        <f t="shared" si="5"/>
        <v>Erreur</v>
      </c>
      <c r="J168" s="61"/>
    </row>
    <row r="169" spans="1:10" ht="38.25" x14ac:dyDescent="0.2">
      <c r="B169" s="5">
        <v>1</v>
      </c>
      <c r="D169" s="72" t="s">
        <v>109</v>
      </c>
      <c r="E169" s="75"/>
      <c r="F169" s="76"/>
      <c r="G169" s="1"/>
      <c r="H169" s="1"/>
      <c r="I169" s="7" t="str">
        <f t="shared" si="5"/>
        <v>Erreur</v>
      </c>
      <c r="J169" s="22"/>
    </row>
    <row r="170" spans="1:10" ht="51" x14ac:dyDescent="0.2">
      <c r="A170" s="5" t="s">
        <v>2</v>
      </c>
      <c r="B170" s="5">
        <v>2</v>
      </c>
      <c r="D170" s="59" t="s">
        <v>110</v>
      </c>
      <c r="E170" s="55"/>
      <c r="F170" s="56"/>
      <c r="G170" s="56"/>
      <c r="H170" s="56"/>
      <c r="I170" s="57" t="str">
        <f t="shared" si="5"/>
        <v>Erreur</v>
      </c>
      <c r="J170" s="61"/>
    </row>
    <row r="171" spans="1:10" ht="51" x14ac:dyDescent="0.2">
      <c r="A171" s="5" t="s">
        <v>2</v>
      </c>
      <c r="B171" s="5">
        <v>2</v>
      </c>
      <c r="D171" s="63" t="s">
        <v>111</v>
      </c>
      <c r="E171" s="55"/>
      <c r="F171" s="56"/>
      <c r="G171" s="56"/>
      <c r="H171" s="56"/>
      <c r="I171" s="57" t="str">
        <f t="shared" si="5"/>
        <v>Erreur</v>
      </c>
      <c r="J171" s="62"/>
    </row>
    <row r="172" spans="1:10" ht="25.5" x14ac:dyDescent="0.2">
      <c r="B172" s="5">
        <v>1</v>
      </c>
      <c r="D172" s="52" t="s">
        <v>112</v>
      </c>
      <c r="E172" s="75"/>
      <c r="F172" s="76"/>
      <c r="G172" s="1"/>
      <c r="H172" s="1"/>
      <c r="I172" s="7" t="str">
        <f t="shared" si="5"/>
        <v>Erreur</v>
      </c>
      <c r="J172" s="24"/>
    </row>
    <row r="173" spans="1:10" ht="12.75" customHeight="1" x14ac:dyDescent="0.2">
      <c r="D173" s="94" t="s">
        <v>137</v>
      </c>
      <c r="E173" s="95"/>
      <c r="F173" s="95"/>
      <c r="G173" s="95"/>
      <c r="H173" s="95"/>
      <c r="I173" s="95"/>
      <c r="J173" s="95"/>
    </row>
    <row r="174" spans="1:10" ht="38.25" x14ac:dyDescent="0.2">
      <c r="B174" s="5">
        <v>1</v>
      </c>
      <c r="D174" s="53" t="s">
        <v>113</v>
      </c>
      <c r="E174" s="75"/>
      <c r="F174" s="76"/>
      <c r="G174" s="1"/>
      <c r="H174" s="1"/>
      <c r="I174" s="7" t="str">
        <f>IF($H174="Elevé",4*$B174,IF($H174="Significatif",3*$B174,IF($H174="Modéré",2*$B174,IF($H174="Faible",1,IF($H174="N/A","-","Erreur")))))</f>
        <v>Erreur</v>
      </c>
      <c r="J174" s="50"/>
    </row>
    <row r="175" spans="1:10" ht="38.25" x14ac:dyDescent="0.2">
      <c r="B175" s="5">
        <v>1</v>
      </c>
      <c r="D175" s="53" t="s">
        <v>114</v>
      </c>
      <c r="E175" s="75"/>
      <c r="F175" s="76"/>
      <c r="G175" s="1"/>
      <c r="H175" s="1"/>
      <c r="I175" s="7" t="str">
        <f>IF($H175="Elevé",4*$B175,IF($H175="Significatif",3*$B175,IF($H175="Modéré",2*$B175,IF($H175="Faible",1,IF($H175="N/A","-","Erreur")))))</f>
        <v>Erreur</v>
      </c>
      <c r="J175" s="24"/>
    </row>
    <row r="176" spans="1:10" ht="25.5" x14ac:dyDescent="0.2">
      <c r="B176" s="5">
        <v>1</v>
      </c>
      <c r="D176" s="53" t="s">
        <v>115</v>
      </c>
      <c r="E176" s="75"/>
      <c r="F176" s="76"/>
      <c r="G176" s="1"/>
      <c r="H176" s="1"/>
      <c r="I176" s="7" t="str">
        <f>IF($H176="Elevé",4*$B176,IF($H176="Significatif",3*$B176,IF($H176="Modéré",2*$B176,IF($H176="Faible",1,IF($H176="N/A","-","Erreur")))))</f>
        <v>Erreur</v>
      </c>
      <c r="J176" s="24"/>
    </row>
    <row r="177" spans="2:10" ht="25.5" x14ac:dyDescent="0.2">
      <c r="B177" s="5">
        <v>1</v>
      </c>
      <c r="D177" s="53" t="s">
        <v>116</v>
      </c>
      <c r="E177" s="75"/>
      <c r="F177" s="76"/>
      <c r="G177" s="1"/>
      <c r="H177" s="1"/>
      <c r="I177" s="7" t="str">
        <f>IF($H177="Elevé",4*$B177,IF($H177="Significatif",3*$B177,IF($H177="Modéré",2*$B177,IF($H177="Faible",1,IF($H177="N/A","-","Erreur")))))</f>
        <v>Erreur</v>
      </c>
      <c r="J177" s="24"/>
    </row>
    <row r="178" spans="2:10" x14ac:dyDescent="0.2">
      <c r="D178" s="11" t="s">
        <v>117</v>
      </c>
      <c r="E178" s="12">
        <f>COUNT(B157:B177)</f>
        <v>20</v>
      </c>
      <c r="F178" s="13"/>
      <c r="G178" s="13"/>
      <c r="H178" s="35"/>
      <c r="I178" s="36" t="s">
        <v>128</v>
      </c>
      <c r="J178" s="37">
        <v>1</v>
      </c>
    </row>
    <row r="179" spans="2:10" ht="25.5" x14ac:dyDescent="0.2">
      <c r="D179" s="14" t="s">
        <v>118</v>
      </c>
      <c r="E179" s="15">
        <f>COUNT(B157:B177)-COUNTIF(H157:H171,"N/A")</f>
        <v>20</v>
      </c>
      <c r="F179" s="16"/>
      <c r="G179" s="16"/>
      <c r="H179" s="38"/>
      <c r="I179" s="39" t="s">
        <v>129</v>
      </c>
      <c r="J179" s="40">
        <f>((4*E179)+(4*E180))/E179</f>
        <v>5</v>
      </c>
    </row>
    <row r="180" spans="2:10" ht="25.5" x14ac:dyDescent="0.2">
      <c r="D180" s="14" t="s">
        <v>32</v>
      </c>
      <c r="E180" s="15">
        <f>COUNTIF(A157:A177,"X")-COUNTIFS(H157:H177,"N/A",A157:A177,"X")</f>
        <v>5</v>
      </c>
      <c r="F180" s="16"/>
      <c r="G180" s="16"/>
      <c r="H180" s="41"/>
      <c r="I180" s="39" t="s">
        <v>130</v>
      </c>
      <c r="J180" s="40">
        <f>(J179-J178)/4</f>
        <v>1</v>
      </c>
    </row>
    <row r="181" spans="2:10" ht="13.5" thickBot="1" x14ac:dyDescent="0.25">
      <c r="D181" s="14" t="s">
        <v>119</v>
      </c>
      <c r="E181" s="15">
        <f>SUM(I157:I177)</f>
        <v>0</v>
      </c>
      <c r="F181" s="16"/>
      <c r="G181" s="16"/>
      <c r="H181" s="41"/>
      <c r="I181" s="39" t="s">
        <v>131</v>
      </c>
      <c r="J181" s="40">
        <f>J178+J180</f>
        <v>2</v>
      </c>
    </row>
    <row r="182" spans="2:10" x14ac:dyDescent="0.2">
      <c r="D182" s="17" t="s">
        <v>22</v>
      </c>
      <c r="E182" s="18">
        <f>E181/E179</f>
        <v>0</v>
      </c>
      <c r="F182" s="45"/>
      <c r="G182" s="45"/>
      <c r="H182" s="41"/>
      <c r="I182" s="39" t="s">
        <v>132</v>
      </c>
      <c r="J182" s="40">
        <f>J181+J180</f>
        <v>3</v>
      </c>
    </row>
    <row r="183" spans="2:10" ht="26.25" thickBot="1" x14ac:dyDescent="0.25">
      <c r="D183" s="19" t="s">
        <v>120</v>
      </c>
      <c r="E183" s="20" t="str">
        <f>IF(E182&lt;J181,"Faible",IF(E182&lt;J182,"Modéré",IF(E182&lt;J183,"Significatif","Elevé")))</f>
        <v>Faible</v>
      </c>
      <c r="F183" s="46"/>
      <c r="G183" s="46"/>
      <c r="H183" s="42"/>
      <c r="I183" s="43" t="s">
        <v>133</v>
      </c>
      <c r="J183" s="44">
        <f>J182+J180</f>
        <v>4</v>
      </c>
    </row>
    <row r="184" spans="2:10" x14ac:dyDescent="0.2">
      <c r="D184" s="30"/>
      <c r="E184" s="47"/>
      <c r="F184" s="47"/>
      <c r="G184" s="47"/>
      <c r="H184" s="31"/>
      <c r="I184" s="32"/>
      <c r="J184" s="30"/>
    </row>
    <row r="188" spans="2:10" ht="15.75" x14ac:dyDescent="0.2">
      <c r="D188" s="87" t="s">
        <v>121</v>
      </c>
      <c r="E188" s="88"/>
      <c r="F188" s="88"/>
      <c r="G188" s="88"/>
      <c r="H188" s="88"/>
      <c r="I188" s="88"/>
      <c r="J188" s="89"/>
    </row>
    <row r="189" spans="2:10" x14ac:dyDescent="0.2">
      <c r="D189" s="11" t="s">
        <v>122</v>
      </c>
      <c r="E189" s="12">
        <f>COUNT(B6:B177)</f>
        <v>96</v>
      </c>
      <c r="F189" s="13"/>
      <c r="G189" s="13"/>
      <c r="H189" s="35"/>
      <c r="I189" s="36" t="s">
        <v>128</v>
      </c>
      <c r="J189" s="37">
        <v>1</v>
      </c>
    </row>
    <row r="190" spans="2:10" x14ac:dyDescent="0.2">
      <c r="D190" s="14" t="s">
        <v>123</v>
      </c>
      <c r="E190" s="15">
        <f>COUNT(B6:B177)-COUNTIF(H6:H177,"N/A")</f>
        <v>96</v>
      </c>
      <c r="F190" s="16"/>
      <c r="G190" s="16"/>
      <c r="H190" s="38"/>
      <c r="I190" s="39" t="s">
        <v>129</v>
      </c>
      <c r="J190" s="40">
        <f>((4*E190)+(4*E191))/E190</f>
        <v>5.625</v>
      </c>
    </row>
    <row r="191" spans="2:10" x14ac:dyDescent="0.2">
      <c r="D191" s="14" t="s">
        <v>124</v>
      </c>
      <c r="E191" s="15">
        <f>COUNTIF(A6:A171,"X")-COUNTIFS(H6:H171,"N/A",A6:A171,"X")</f>
        <v>39</v>
      </c>
      <c r="F191" s="16"/>
      <c r="G191" s="16"/>
      <c r="H191" s="41"/>
      <c r="I191" s="39" t="s">
        <v>130</v>
      </c>
      <c r="J191" s="40">
        <f>(J190-J189)/4</f>
        <v>1.15625</v>
      </c>
    </row>
    <row r="192" spans="2:10" ht="13.5" thickBot="1" x14ac:dyDescent="0.25">
      <c r="D192" s="14" t="s">
        <v>125</v>
      </c>
      <c r="E192" s="15">
        <f>SUM(E20,E38,E57,E108,E130,E148,E181)</f>
        <v>0</v>
      </c>
      <c r="F192" s="16"/>
      <c r="G192" s="16"/>
      <c r="H192" s="41"/>
      <c r="I192" s="39" t="s">
        <v>131</v>
      </c>
      <c r="J192" s="40">
        <f>J189+J191</f>
        <v>2.15625</v>
      </c>
    </row>
    <row r="193" spans="4:10" x14ac:dyDescent="0.2">
      <c r="D193" s="17" t="s">
        <v>126</v>
      </c>
      <c r="E193" s="18">
        <f>E192/E190</f>
        <v>0</v>
      </c>
      <c r="F193" s="45"/>
      <c r="G193" s="45"/>
      <c r="H193" s="41"/>
      <c r="I193" s="39" t="s">
        <v>132</v>
      </c>
      <c r="J193" s="40">
        <f>J192+J191</f>
        <v>3.3125</v>
      </c>
    </row>
    <row r="194" spans="4:10" ht="26.25" thickBot="1" x14ac:dyDescent="0.25">
      <c r="D194" s="19" t="s">
        <v>127</v>
      </c>
      <c r="E194" s="20" t="str">
        <f>IF(E193&lt;J192,"Faible",IF(E193&lt;J193,"Modéré",IF(E193&lt;J194,"Significatif","Elevé")))</f>
        <v>Faible</v>
      </c>
      <c r="F194" s="46"/>
      <c r="G194" s="46"/>
      <c r="H194" s="42"/>
      <c r="I194" s="43" t="s">
        <v>133</v>
      </c>
      <c r="J194" s="44">
        <f>J193+J191</f>
        <v>4.46875</v>
      </c>
    </row>
  </sheetData>
  <mergeCells count="69">
    <mergeCell ref="D188:J188"/>
    <mergeCell ref="D153:D154"/>
    <mergeCell ref="E153:E154"/>
    <mergeCell ref="F153:F154"/>
    <mergeCell ref="G153:G154"/>
    <mergeCell ref="D155:J155"/>
    <mergeCell ref="D156:J156"/>
    <mergeCell ref="D173:J173"/>
    <mergeCell ref="I113:I114"/>
    <mergeCell ref="J113:J114"/>
    <mergeCell ref="D115:J115"/>
    <mergeCell ref="D134:D135"/>
    <mergeCell ref="E134:E135"/>
    <mergeCell ref="F134:F135"/>
    <mergeCell ref="G134:G135"/>
    <mergeCell ref="J134:J135"/>
    <mergeCell ref="D113:D114"/>
    <mergeCell ref="E113:E114"/>
    <mergeCell ref="F113:F114"/>
    <mergeCell ref="G113:G114"/>
    <mergeCell ref="H113:H114"/>
    <mergeCell ref="I62:I63"/>
    <mergeCell ref="J62:J63"/>
    <mergeCell ref="D45:J45"/>
    <mergeCell ref="H153:H154"/>
    <mergeCell ref="I153:I154"/>
    <mergeCell ref="J153:J154"/>
    <mergeCell ref="D64:J64"/>
    <mergeCell ref="D65:J65"/>
    <mergeCell ref="D70:J70"/>
    <mergeCell ref="D98:J98"/>
    <mergeCell ref="D100:J100"/>
    <mergeCell ref="D62:D63"/>
    <mergeCell ref="E62:E63"/>
    <mergeCell ref="F62:F63"/>
    <mergeCell ref="G62:G63"/>
    <mergeCell ref="H62:H63"/>
    <mergeCell ref="D136:J136"/>
    <mergeCell ref="D116:J116"/>
    <mergeCell ref="D121:J121"/>
    <mergeCell ref="G43:G44"/>
    <mergeCell ref="H43:H44"/>
    <mergeCell ref="I43:I44"/>
    <mergeCell ref="J43:J44"/>
    <mergeCell ref="D43:D44"/>
    <mergeCell ref="E43:E44"/>
    <mergeCell ref="F43:F44"/>
    <mergeCell ref="H134:H135"/>
    <mergeCell ref="I134:I135"/>
    <mergeCell ref="D74:J74"/>
    <mergeCell ref="D79:J79"/>
    <mergeCell ref="D86:J86"/>
    <mergeCell ref="D89:J89"/>
    <mergeCell ref="I24:I25"/>
    <mergeCell ref="J24:J25"/>
    <mergeCell ref="D26:J26"/>
    <mergeCell ref="D5:J5"/>
    <mergeCell ref="I3:I4"/>
    <mergeCell ref="J3:J4"/>
    <mergeCell ref="D3:D4"/>
    <mergeCell ref="E3:E4"/>
    <mergeCell ref="F3:F4"/>
    <mergeCell ref="G3:G4"/>
    <mergeCell ref="H3:H4"/>
    <mergeCell ref="D24:D25"/>
    <mergeCell ref="E24:E25"/>
    <mergeCell ref="F24:F25"/>
    <mergeCell ref="G24:G25"/>
    <mergeCell ref="H24:H25"/>
  </mergeCells>
  <dataValidations count="7">
    <dataValidation type="list" allowBlank="1" showInputMessage="1" showErrorMessage="1" errorTitle="Enter &quot;a&quot; only" promptTitle="Enter &quot;a&quot; only" sqref="G6:G16 G27:G34 G66:G69 G71:G73 G75:G78 G80:G85 G87:G88 G90:G97 G99 G101:G104 G117:G120 G122:G126 G137:G144 G174:G177 G157:G172">
      <formula1>"N/A"</formula1>
    </dataValidation>
    <dataValidation type="list" allowBlank="1" showDropDown="1" showInputMessage="1" showErrorMessage="1" errorTitle="Enter &quot;a&quot; only" promptTitle="Enter &quot;a&quot; only" sqref="G46:G53">
      <formula1>"N/A"</formula1>
    </dataValidation>
    <dataValidation type="list" allowBlank="1" showInputMessage="1" showErrorMessage="1" errorTitle="Enter &quot;a&quot; only" promptTitle="Enter &quot;a&quot; only" sqref="E6:E16 E27:E34 E46:E53 E66:E69 E71:E73 E75:E78 E80:E85 E87:E88 E90:E97 E99 E101:E104 E117:E120 E122:E126 E137:E144 E157:E172 E174:E177">
      <formula1>"Oui"</formula1>
    </dataValidation>
    <dataValidation type="list" allowBlank="1" showInputMessage="1" showErrorMessage="1" errorTitle="Enter &quot;a&quot; only" promptTitle="Enter &quot;a&quot; only" sqref="F6:F16 F27:F34 F46:F53 F66:F69 F71:F73 F75:F78 F80:F85 F87:F88 F90:F97 F99 F101:F104 F117:F120 F122:F126 F137:F144 F157:F172 F174:F177">
      <formula1>"Non"</formula1>
    </dataValidation>
    <dataValidation type="list" allowBlank="1" showInputMessage="1" showErrorMessage="1" sqref="H27:H34 H46:H53 H6:H16">
      <formula1>"N/A,Elevé, Significatif, Modéré, Faible"</formula1>
    </dataValidation>
    <dataValidation type="list" allowBlank="1" showInputMessage="1" showErrorMessage="1" sqref="H66:H69 H71:H73 H75:H78 H80:H85 H87:H88 H90:H97 H99 H101:H104">
      <formula1>"N/A,Elevé,Significatif,Modéré,Faible"</formula1>
    </dataValidation>
    <dataValidation type="list" allowBlank="1" showInputMessage="1" showErrorMessage="1" sqref="H117:H120 H122:H126 H137:H144 H157:H172 H174:H177">
      <formula1>"N/A,Elevé, Significatif,Modéré,Faible"</formula1>
    </dataValidation>
  </dataValidations>
  <pageMargins left="0.25" right="0.25" top="0.75" bottom="0.75" header="0.3" footer="0.3"/>
  <pageSetup scale="85" orientation="landscape" r:id="rId1"/>
  <rowBreaks count="8" manualBreakCount="8">
    <brk id="41" max="16383" man="1"/>
    <brk id="60" max="16383" man="1"/>
    <brk id="78" max="16383" man="1"/>
    <brk id="88" max="16383" man="1"/>
    <brk id="111" max="16383" man="1"/>
    <brk id="132" max="16383" man="1"/>
    <brk id="151" max="16383" man="1"/>
    <brk id="1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UN version</vt:lpstr>
    </vt:vector>
  </TitlesOfParts>
  <Company>Moore Stephens LLP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Acland</dc:creator>
  <cp:lastModifiedBy>Abdoulaye Yalcouye</cp:lastModifiedBy>
  <cp:lastPrinted>2016-05-12T14:38:34Z</cp:lastPrinted>
  <dcterms:created xsi:type="dcterms:W3CDTF">2016-01-06T14:37:52Z</dcterms:created>
  <dcterms:modified xsi:type="dcterms:W3CDTF">2017-04-05T09:35:02Z</dcterms:modified>
</cp:coreProperties>
</file>