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si\Desktop\RFQ#32 - Catering Service Khost\"/>
    </mc:Choice>
  </mc:AlternateContent>
  <bookViews>
    <workbookView xWindow="0" yWindow="0" windowWidth="7470" windowHeight="2460"/>
  </bookViews>
  <sheets>
    <sheet name="Accommodations" sheetId="1" r:id="rId1"/>
    <sheet name="Main Office" sheetId="2" r:id="rId2"/>
  </sheets>
  <definedNames>
    <definedName name="_xlnm._FilterDatabase" localSheetId="0" hidden="1">Accommodations!$A$2:$F$42</definedName>
    <definedName name="_xlnm._FilterDatabase" localSheetId="1" hidden="1">'Main Office'!$A$2:$E$64</definedName>
  </definedNames>
  <calcPr calcId="152511"/>
</workbook>
</file>

<file path=xl/calcChain.xml><?xml version="1.0" encoding="utf-8"?>
<calcChain xmlns="http://schemas.openxmlformats.org/spreadsheetml/2006/main">
  <c r="D65" i="2" l="1"/>
  <c r="D63" i="2"/>
  <c r="D61" i="2"/>
  <c r="D57" i="2"/>
  <c r="D58" i="2"/>
  <c r="F18" i="1"/>
  <c r="F22" i="1"/>
  <c r="F26" i="1"/>
  <c r="F14" i="1"/>
  <c r="F10" i="1"/>
  <c r="F6" i="1"/>
  <c r="F21" i="1"/>
  <c r="F42" i="1"/>
  <c r="F41" i="1"/>
  <c r="F12" i="1"/>
  <c r="F8" i="1"/>
  <c r="F9" i="1"/>
  <c r="F4" i="1"/>
  <c r="F19" i="1"/>
  <c r="F11" i="1"/>
  <c r="F20" i="1"/>
  <c r="F17" i="1"/>
  <c r="F16" i="1"/>
  <c r="F13" i="1"/>
  <c r="F7" i="1"/>
  <c r="F3" i="1"/>
  <c r="F43" i="1" s="1"/>
  <c r="I3" i="1" s="1"/>
  <c r="F24" i="1"/>
  <c r="F31" i="1"/>
  <c r="F29" i="1"/>
  <c r="F33" i="1"/>
  <c r="F40" i="1"/>
  <c r="F39" i="1"/>
  <c r="F36" i="1"/>
  <c r="F35" i="1"/>
  <c r="F15" i="1"/>
  <c r="F5" i="1"/>
  <c r="F25" i="1"/>
  <c r="F32" i="1"/>
  <c r="F28" i="1"/>
  <c r="F27" i="1"/>
  <c r="F34" i="1"/>
  <c r="F30" i="1"/>
  <c r="F38" i="1"/>
  <c r="F37" i="1"/>
  <c r="F23" i="1"/>
  <c r="E37" i="1"/>
  <c r="E39" i="1"/>
  <c r="E35" i="1"/>
  <c r="E41" i="1"/>
  <c r="E33" i="1"/>
  <c r="E31" i="1"/>
  <c r="E29" i="1"/>
  <c r="E27" i="1"/>
  <c r="E23" i="1"/>
  <c r="E19" i="1"/>
  <c r="E15" i="1"/>
  <c r="E3" i="1"/>
  <c r="E43" i="1" s="1"/>
  <c r="H3" i="1" s="1"/>
  <c r="E11" i="1"/>
  <c r="E7" i="1"/>
  <c r="E59" i="2"/>
  <c r="E60" i="2"/>
  <c r="E62" i="2"/>
  <c r="E65" i="2" l="1"/>
  <c r="E53" i="2"/>
  <c r="E52" i="2"/>
  <c r="E56" i="2"/>
  <c r="E50" i="2"/>
  <c r="E33" i="2"/>
  <c r="E28" i="2"/>
  <c r="E54" i="2"/>
  <c r="E44" i="2"/>
  <c r="E18" i="2"/>
  <c r="E16" i="2"/>
  <c r="E49" i="2"/>
  <c r="E29" i="2"/>
  <c r="E17" i="2"/>
  <c r="E22" i="2"/>
  <c r="E10" i="2"/>
  <c r="E43" i="2"/>
  <c r="E42" i="2"/>
  <c r="E39" i="2"/>
  <c r="E24" i="2"/>
  <c r="E20" i="2"/>
  <c r="E47" i="2"/>
  <c r="E46" i="2"/>
  <c r="E38" i="2"/>
  <c r="E32" i="2"/>
  <c r="E19" i="2"/>
  <c r="E14" i="2"/>
  <c r="E13" i="2"/>
  <c r="E55" i="2"/>
  <c r="E9" i="2"/>
  <c r="E8" i="2"/>
  <c r="E34" i="2"/>
  <c r="E35" i="2"/>
  <c r="E25" i="2"/>
  <c r="E23" i="2"/>
  <c r="E21" i="2"/>
  <c r="E15" i="2"/>
  <c r="E12" i="2"/>
  <c r="E11" i="2"/>
  <c r="E30" i="2"/>
  <c r="E27" i="2"/>
  <c r="E36" i="2"/>
  <c r="E26" i="2"/>
  <c r="E48" i="2"/>
  <c r="E7" i="2"/>
  <c r="E6" i="2"/>
  <c r="E64" i="2"/>
  <c r="E37" i="2"/>
  <c r="E45" i="2"/>
  <c r="E4" i="2"/>
  <c r="E31" i="2"/>
  <c r="E5" i="2"/>
  <c r="E51" i="2"/>
  <c r="E41" i="2"/>
  <c r="E40" i="2"/>
  <c r="E3" i="2"/>
</calcChain>
</file>

<file path=xl/sharedStrings.xml><?xml version="1.0" encoding="utf-8"?>
<sst xmlns="http://schemas.openxmlformats.org/spreadsheetml/2006/main" count="145" uniqueCount="84">
  <si>
    <t>GH Number</t>
  </si>
  <si>
    <t>Window Size</t>
  </si>
  <si>
    <t>Door Size</t>
  </si>
  <si>
    <t>Size of Doors &amp; Windows of UNFPA Accommodations</t>
  </si>
  <si>
    <t>Room # 4</t>
  </si>
  <si>
    <t>99cmx232cm</t>
  </si>
  <si>
    <t>148cmx147cm</t>
  </si>
  <si>
    <t>149cmx148cm</t>
  </si>
  <si>
    <t>147cmx148cm</t>
  </si>
  <si>
    <t>59cmx60cm</t>
  </si>
  <si>
    <t>Room # 5</t>
  </si>
  <si>
    <t>99cmx230cm</t>
  </si>
  <si>
    <t>Room # 6</t>
  </si>
  <si>
    <t>99cmx231cm</t>
  </si>
  <si>
    <t>148cmx148cm</t>
  </si>
  <si>
    <t>149cmx149cm</t>
  </si>
  <si>
    <t>Room # 7</t>
  </si>
  <si>
    <t>Room # 8</t>
  </si>
  <si>
    <t>148cmx149cm</t>
  </si>
  <si>
    <t>150cmx147cm</t>
  </si>
  <si>
    <t>Room # 9</t>
  </si>
  <si>
    <t>145cmx146cm</t>
  </si>
  <si>
    <t>148cmx146cm</t>
  </si>
  <si>
    <t>147cmx146cm</t>
  </si>
  <si>
    <t>Room # 150</t>
  </si>
  <si>
    <t>99cmx240cm</t>
  </si>
  <si>
    <t>146cmx157cm</t>
  </si>
  <si>
    <t>Room # 151</t>
  </si>
  <si>
    <t>147cmx158cm</t>
  </si>
  <si>
    <t>146cmx154cm</t>
  </si>
  <si>
    <t>Room # 152</t>
  </si>
  <si>
    <t>99cmx242cm</t>
  </si>
  <si>
    <t>Room # 153</t>
  </si>
  <si>
    <t>147cmx157cm</t>
  </si>
  <si>
    <t>146cmx155cm</t>
  </si>
  <si>
    <t>Room # 154</t>
  </si>
  <si>
    <t>99cmx244cm</t>
  </si>
  <si>
    <t>147cmx154cm</t>
  </si>
  <si>
    <t>Room # 155</t>
  </si>
  <si>
    <t>99cmx246cm</t>
  </si>
  <si>
    <t>145cmx155cm</t>
  </si>
  <si>
    <t>Room # 156</t>
  </si>
  <si>
    <t>99cmx245cm</t>
  </si>
  <si>
    <t>147cmx155cm</t>
  </si>
  <si>
    <t>Room # 157</t>
  </si>
  <si>
    <t>99cmx243cm</t>
  </si>
  <si>
    <t>149cmx156cm</t>
  </si>
  <si>
    <t>147cmx145cm</t>
  </si>
  <si>
    <t>144cmx142cm</t>
  </si>
  <si>
    <t>143cmx143cm</t>
  </si>
  <si>
    <t>147cmx144cm</t>
  </si>
  <si>
    <t>146cmx146cm</t>
  </si>
  <si>
    <t>146cmx147cm</t>
  </si>
  <si>
    <t>148cmx145cm</t>
  </si>
  <si>
    <t>147cmx147cm</t>
  </si>
  <si>
    <t>146cmx144cm</t>
  </si>
  <si>
    <t>146cmx145cm</t>
  </si>
  <si>
    <t>148cmx59cm</t>
  </si>
  <si>
    <t>146cmx58cm</t>
  </si>
  <si>
    <t>143cmx57cm</t>
  </si>
  <si>
    <t>146cmx57cm</t>
  </si>
  <si>
    <t>145cmx145cm</t>
  </si>
  <si>
    <t>108cmx97cm</t>
  </si>
  <si>
    <t>109cmx99cm</t>
  </si>
  <si>
    <t>145cmx144cm</t>
  </si>
  <si>
    <t>145cmx147cm</t>
  </si>
  <si>
    <t>147cmx59cm</t>
  </si>
  <si>
    <t>140cmx53cm</t>
  </si>
  <si>
    <t>77cmx58cm</t>
  </si>
  <si>
    <t>76cmx59cm</t>
  </si>
  <si>
    <t>75cmx59cm</t>
  </si>
  <si>
    <t>77cmx224cm</t>
  </si>
  <si>
    <t>97cmx224cm</t>
  </si>
  <si>
    <t>147cmx57cm</t>
  </si>
  <si>
    <t>97cmx240cm</t>
  </si>
  <si>
    <t>98cmx228cm</t>
  </si>
  <si>
    <t>96cmx146cm</t>
  </si>
  <si>
    <t>Size of 4 Doors &amp; Windows of UNFPA Main Office</t>
  </si>
  <si>
    <t xml:space="preserve">Square Meter (m2) Window size </t>
  </si>
  <si>
    <t>Square Meter (m2) Door size</t>
  </si>
  <si>
    <t>Square Meter (m2)</t>
  </si>
  <si>
    <t>No.</t>
  </si>
  <si>
    <t>Total m2 doors</t>
  </si>
  <si>
    <t>Total m2 window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</si>
</sst>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11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I8" sqref="I8"/>
    </sheetView>
  </sheetViews>
  <sheetFormatPr defaultRowHeight="15" x14ac:dyDescent="0.25"/>
  <cols>
    <col min="2" max="2" width="34" customWidth="1"/>
    <col min="3" max="3" width="21.28515625" customWidth="1"/>
    <col min="4" max="6" width="20.140625" customWidth="1"/>
    <col min="7" max="7" width="20.140625" style="12" customWidth="1"/>
    <col min="8" max="8" width="17.7109375" customWidth="1"/>
    <col min="9" max="9" width="16.28515625" customWidth="1"/>
  </cols>
  <sheetData>
    <row r="1" spans="1:9" ht="29.25" customHeight="1" thickBot="1" x14ac:dyDescent="0.3">
      <c r="A1" s="30" t="s">
        <v>3</v>
      </c>
      <c r="B1" s="31"/>
      <c r="C1" s="31"/>
      <c r="D1" s="31"/>
      <c r="E1" s="31"/>
      <c r="F1" s="32"/>
      <c r="G1" s="8"/>
    </row>
    <row r="2" spans="1:9" s="7" customFormat="1" ht="56.25" x14ac:dyDescent="0.25">
      <c r="A2" s="14" t="s">
        <v>81</v>
      </c>
      <c r="B2" s="6" t="s">
        <v>0</v>
      </c>
      <c r="C2" s="6" t="s">
        <v>2</v>
      </c>
      <c r="D2" s="6" t="s">
        <v>1</v>
      </c>
      <c r="E2" s="6" t="s">
        <v>79</v>
      </c>
      <c r="F2" s="15" t="s">
        <v>78</v>
      </c>
      <c r="G2" s="13"/>
      <c r="H2" s="24" t="s">
        <v>82</v>
      </c>
      <c r="I2" s="25" t="s">
        <v>83</v>
      </c>
    </row>
    <row r="3" spans="1:9" ht="15.75" thickBot="1" x14ac:dyDescent="0.3">
      <c r="A3" s="28">
        <v>1</v>
      </c>
      <c r="B3" s="29" t="s">
        <v>4</v>
      </c>
      <c r="C3" s="5" t="s">
        <v>5</v>
      </c>
      <c r="D3" s="5" t="s">
        <v>6</v>
      </c>
      <c r="E3" s="2">
        <f>0.99*2.32</f>
        <v>2.2967999999999997</v>
      </c>
      <c r="F3" s="16">
        <f>1.48*1.47</f>
        <v>2.1755999999999998</v>
      </c>
      <c r="G3" s="9"/>
      <c r="H3" s="26">
        <f>+E43+'Main Office'!D65</f>
        <v>41.436900000000009</v>
      </c>
      <c r="I3" s="27">
        <f>+F43+'Main Office'!E65</f>
        <v>182.26580000000001</v>
      </c>
    </row>
    <row r="4" spans="1:9" x14ac:dyDescent="0.25">
      <c r="A4" s="28"/>
      <c r="B4" s="29"/>
      <c r="C4" s="5"/>
      <c r="D4" s="5" t="s">
        <v>7</v>
      </c>
      <c r="E4" s="2"/>
      <c r="F4" s="16">
        <f>1.49*1.48</f>
        <v>2.2052</v>
      </c>
      <c r="G4" s="9"/>
    </row>
    <row r="5" spans="1:9" x14ac:dyDescent="0.25">
      <c r="A5" s="28"/>
      <c r="B5" s="29"/>
      <c r="C5" s="5"/>
      <c r="D5" s="5" t="s">
        <v>8</v>
      </c>
      <c r="E5" s="2"/>
      <c r="F5" s="16">
        <f>1.47*1.48</f>
        <v>2.1755999999999998</v>
      </c>
      <c r="G5" s="9"/>
    </row>
    <row r="6" spans="1:9" x14ac:dyDescent="0.25">
      <c r="A6" s="28"/>
      <c r="B6" s="29"/>
      <c r="C6" s="5"/>
      <c r="D6" s="5" t="s">
        <v>9</v>
      </c>
      <c r="E6" s="2"/>
      <c r="F6" s="16">
        <f>0.59*0.6</f>
        <v>0.35399999999999998</v>
      </c>
      <c r="G6" s="9"/>
    </row>
    <row r="7" spans="1:9" x14ac:dyDescent="0.25">
      <c r="A7" s="28">
        <v>2</v>
      </c>
      <c r="B7" s="29" t="s">
        <v>10</v>
      </c>
      <c r="C7" s="5" t="s">
        <v>11</v>
      </c>
      <c r="D7" s="5" t="s">
        <v>6</v>
      </c>
      <c r="E7" s="2">
        <f>0.99*2.3</f>
        <v>2.2769999999999997</v>
      </c>
      <c r="F7" s="16">
        <f>1.48*1.47</f>
        <v>2.1755999999999998</v>
      </c>
      <c r="G7" s="9"/>
    </row>
    <row r="8" spans="1:9" x14ac:dyDescent="0.25">
      <c r="A8" s="28"/>
      <c r="B8" s="29"/>
      <c r="C8" s="5"/>
      <c r="D8" s="5" t="s">
        <v>7</v>
      </c>
      <c r="E8" s="2"/>
      <c r="F8" s="16">
        <f>1.49*1.48</f>
        <v>2.2052</v>
      </c>
      <c r="G8" s="9"/>
    </row>
    <row r="9" spans="1:9" x14ac:dyDescent="0.25">
      <c r="A9" s="28"/>
      <c r="B9" s="29"/>
      <c r="C9" s="5"/>
      <c r="D9" s="5" t="s">
        <v>7</v>
      </c>
      <c r="E9" s="2"/>
      <c r="F9" s="16">
        <f>1.49*1.48</f>
        <v>2.2052</v>
      </c>
      <c r="G9" s="9"/>
    </row>
    <row r="10" spans="1:9" x14ac:dyDescent="0.25">
      <c r="A10" s="28"/>
      <c r="B10" s="29"/>
      <c r="C10" s="5"/>
      <c r="D10" s="5" t="s">
        <v>9</v>
      </c>
      <c r="E10" s="2"/>
      <c r="F10" s="16">
        <f>0.59*0.6</f>
        <v>0.35399999999999998</v>
      </c>
      <c r="G10" s="9"/>
    </row>
    <row r="11" spans="1:9" x14ac:dyDescent="0.25">
      <c r="A11" s="28">
        <v>3</v>
      </c>
      <c r="B11" s="29" t="s">
        <v>12</v>
      </c>
      <c r="C11" s="5" t="s">
        <v>13</v>
      </c>
      <c r="D11" s="5" t="s">
        <v>14</v>
      </c>
      <c r="E11" s="2">
        <f>0.99*2.31</f>
        <v>2.2869000000000002</v>
      </c>
      <c r="F11" s="16">
        <f>1.48*1.48</f>
        <v>2.1903999999999999</v>
      </c>
      <c r="G11" s="9"/>
    </row>
    <row r="12" spans="1:9" x14ac:dyDescent="0.25">
      <c r="A12" s="28"/>
      <c r="B12" s="29"/>
      <c r="C12" s="5"/>
      <c r="D12" s="5" t="s">
        <v>15</v>
      </c>
      <c r="E12" s="2"/>
      <c r="F12" s="16">
        <f>1.49*1.49</f>
        <v>2.2201</v>
      </c>
      <c r="G12" s="9"/>
    </row>
    <row r="13" spans="1:9" x14ac:dyDescent="0.25">
      <c r="A13" s="28"/>
      <c r="B13" s="29"/>
      <c r="C13" s="5"/>
      <c r="D13" s="5" t="s">
        <v>6</v>
      </c>
      <c r="E13" s="2"/>
      <c r="F13" s="16">
        <f>1.48*1.47</f>
        <v>2.1755999999999998</v>
      </c>
      <c r="G13" s="9"/>
    </row>
    <row r="14" spans="1:9" x14ac:dyDescent="0.25">
      <c r="A14" s="28"/>
      <c r="B14" s="29"/>
      <c r="C14" s="5"/>
      <c r="D14" s="5" t="s">
        <v>9</v>
      </c>
      <c r="E14" s="2"/>
      <c r="F14" s="16">
        <f>0.59*0.6</f>
        <v>0.35399999999999998</v>
      </c>
      <c r="G14" s="9"/>
    </row>
    <row r="15" spans="1:9" x14ac:dyDescent="0.25">
      <c r="A15" s="28">
        <v>4</v>
      </c>
      <c r="B15" s="29" t="s">
        <v>16</v>
      </c>
      <c r="C15" s="5" t="s">
        <v>5</v>
      </c>
      <c r="D15" s="5" t="s">
        <v>8</v>
      </c>
      <c r="E15" s="2">
        <f>0.99*2.32</f>
        <v>2.2967999999999997</v>
      </c>
      <c r="F15" s="16">
        <f>1.47*1.48</f>
        <v>2.1755999999999998</v>
      </c>
      <c r="G15" s="9"/>
    </row>
    <row r="16" spans="1:9" x14ac:dyDescent="0.25">
      <c r="A16" s="28"/>
      <c r="B16" s="29"/>
      <c r="C16" s="5"/>
      <c r="D16" s="5" t="s">
        <v>6</v>
      </c>
      <c r="E16" s="2"/>
      <c r="F16" s="16">
        <f>1.48*1.47</f>
        <v>2.1755999999999998</v>
      </c>
      <c r="G16" s="9"/>
    </row>
    <row r="17" spans="1:7" x14ac:dyDescent="0.25">
      <c r="A17" s="28"/>
      <c r="B17" s="29"/>
      <c r="C17" s="5"/>
      <c r="D17" s="5" t="s">
        <v>6</v>
      </c>
      <c r="E17" s="2"/>
      <c r="F17" s="16">
        <f>1.48*1.47</f>
        <v>2.1755999999999998</v>
      </c>
      <c r="G17" s="9"/>
    </row>
    <row r="18" spans="1:7" x14ac:dyDescent="0.25">
      <c r="A18" s="28"/>
      <c r="B18" s="29"/>
      <c r="C18" s="5"/>
      <c r="D18" s="5" t="s">
        <v>9</v>
      </c>
      <c r="E18" s="2"/>
      <c r="F18" s="16">
        <f>0.59*0.6</f>
        <v>0.35399999999999998</v>
      </c>
      <c r="G18" s="9"/>
    </row>
    <row r="19" spans="1:7" x14ac:dyDescent="0.25">
      <c r="A19" s="28">
        <v>5</v>
      </c>
      <c r="B19" s="29" t="s">
        <v>17</v>
      </c>
      <c r="C19" s="5" t="s">
        <v>5</v>
      </c>
      <c r="D19" s="5" t="s">
        <v>18</v>
      </c>
      <c r="E19" s="2">
        <f>0.99*2.32</f>
        <v>2.2967999999999997</v>
      </c>
      <c r="F19" s="16">
        <f>1.48*1.49</f>
        <v>2.2052</v>
      </c>
      <c r="G19" s="9"/>
    </row>
    <row r="20" spans="1:7" x14ac:dyDescent="0.25">
      <c r="A20" s="28"/>
      <c r="B20" s="29"/>
      <c r="C20" s="5"/>
      <c r="D20" s="5" t="s">
        <v>6</v>
      </c>
      <c r="E20" s="2"/>
      <c r="F20" s="16">
        <f>1.48*1.47</f>
        <v>2.1755999999999998</v>
      </c>
      <c r="G20" s="9"/>
    </row>
    <row r="21" spans="1:7" x14ac:dyDescent="0.25">
      <c r="A21" s="28"/>
      <c r="B21" s="29"/>
      <c r="C21" s="5"/>
      <c r="D21" s="5" t="s">
        <v>19</v>
      </c>
      <c r="E21" s="2"/>
      <c r="F21" s="16">
        <f>1.5*1.47</f>
        <v>2.2050000000000001</v>
      </c>
      <c r="G21" s="9"/>
    </row>
    <row r="22" spans="1:7" x14ac:dyDescent="0.25">
      <c r="A22" s="28"/>
      <c r="B22" s="29"/>
      <c r="C22" s="5"/>
      <c r="D22" s="5" t="s">
        <v>9</v>
      </c>
      <c r="E22" s="2"/>
      <c r="F22" s="16">
        <f>0.59*0.6</f>
        <v>0.35399999999999998</v>
      </c>
      <c r="G22" s="9"/>
    </row>
    <row r="23" spans="1:7" x14ac:dyDescent="0.25">
      <c r="A23" s="28">
        <v>6</v>
      </c>
      <c r="B23" s="29" t="s">
        <v>20</v>
      </c>
      <c r="C23" s="5" t="s">
        <v>5</v>
      </c>
      <c r="D23" s="5" t="s">
        <v>21</v>
      </c>
      <c r="E23" s="2">
        <f>0.99*2.32</f>
        <v>2.2967999999999997</v>
      </c>
      <c r="F23" s="16">
        <f>1.45*1.46</f>
        <v>2.117</v>
      </c>
      <c r="G23" s="9"/>
    </row>
    <row r="24" spans="1:7" x14ac:dyDescent="0.25">
      <c r="A24" s="28"/>
      <c r="B24" s="29"/>
      <c r="C24" s="5"/>
      <c r="D24" s="5" t="s">
        <v>22</v>
      </c>
      <c r="E24" s="2"/>
      <c r="F24" s="16">
        <f>1.48*1.46</f>
        <v>2.1608000000000001</v>
      </c>
      <c r="G24" s="9"/>
    </row>
    <row r="25" spans="1:7" x14ac:dyDescent="0.25">
      <c r="A25" s="28"/>
      <c r="B25" s="29"/>
      <c r="C25" s="5"/>
      <c r="D25" s="5" t="s">
        <v>23</v>
      </c>
      <c r="E25" s="2"/>
      <c r="F25" s="16">
        <f>1.47*1.46</f>
        <v>2.1461999999999999</v>
      </c>
      <c r="G25" s="9"/>
    </row>
    <row r="26" spans="1:7" x14ac:dyDescent="0.25">
      <c r="A26" s="28"/>
      <c r="B26" s="29"/>
      <c r="C26" s="5"/>
      <c r="D26" s="5" t="s">
        <v>9</v>
      </c>
      <c r="E26" s="2"/>
      <c r="F26" s="16">
        <f>0.59*0.6</f>
        <v>0.35399999999999998</v>
      </c>
      <c r="G26" s="9"/>
    </row>
    <row r="27" spans="1:7" x14ac:dyDescent="0.25">
      <c r="A27" s="28">
        <v>7</v>
      </c>
      <c r="B27" s="29" t="s">
        <v>24</v>
      </c>
      <c r="C27" s="5" t="s">
        <v>25</v>
      </c>
      <c r="D27" s="5" t="s">
        <v>26</v>
      </c>
      <c r="E27" s="2">
        <f>0.99*2.4</f>
        <v>2.3759999999999999</v>
      </c>
      <c r="F27" s="16">
        <f>1.46*1.57</f>
        <v>2.2922000000000002</v>
      </c>
      <c r="G27" s="9"/>
    </row>
    <row r="28" spans="1:7" x14ac:dyDescent="0.25">
      <c r="A28" s="28"/>
      <c r="B28" s="29"/>
      <c r="C28" s="5"/>
      <c r="D28" s="5" t="s">
        <v>26</v>
      </c>
      <c r="E28" s="2"/>
      <c r="F28" s="16">
        <f>1.46*1.57</f>
        <v>2.2922000000000002</v>
      </c>
      <c r="G28" s="9"/>
    </row>
    <row r="29" spans="1:7" x14ac:dyDescent="0.25">
      <c r="A29" s="28">
        <v>8</v>
      </c>
      <c r="B29" s="29" t="s">
        <v>27</v>
      </c>
      <c r="C29" s="5" t="s">
        <v>25</v>
      </c>
      <c r="D29" s="5" t="s">
        <v>28</v>
      </c>
      <c r="E29" s="2">
        <f>0.99*2.4</f>
        <v>2.3759999999999999</v>
      </c>
      <c r="F29" s="16">
        <f>1.47*1.58</f>
        <v>2.3226</v>
      </c>
      <c r="G29" s="9"/>
    </row>
    <row r="30" spans="1:7" x14ac:dyDescent="0.25">
      <c r="A30" s="28"/>
      <c r="B30" s="29"/>
      <c r="C30" s="5"/>
      <c r="D30" s="5" t="s">
        <v>29</v>
      </c>
      <c r="E30" s="2"/>
      <c r="F30" s="16">
        <f>1.46*1.54</f>
        <v>2.2484000000000002</v>
      </c>
      <c r="G30" s="9"/>
    </row>
    <row r="31" spans="1:7" x14ac:dyDescent="0.25">
      <c r="A31" s="28">
        <v>9</v>
      </c>
      <c r="B31" s="29" t="s">
        <v>30</v>
      </c>
      <c r="C31" s="5" t="s">
        <v>31</v>
      </c>
      <c r="D31" s="5" t="s">
        <v>28</v>
      </c>
      <c r="E31" s="2">
        <f>0.99*2.42</f>
        <v>2.3957999999999999</v>
      </c>
      <c r="F31" s="16">
        <f>1.47*1.58</f>
        <v>2.3226</v>
      </c>
      <c r="G31" s="9"/>
    </row>
    <row r="32" spans="1:7" x14ac:dyDescent="0.25">
      <c r="A32" s="28"/>
      <c r="B32" s="29"/>
      <c r="C32" s="5"/>
      <c r="D32" s="5" t="s">
        <v>26</v>
      </c>
      <c r="E32" s="2"/>
      <c r="F32" s="16">
        <f>1.46*1.57</f>
        <v>2.2922000000000002</v>
      </c>
      <c r="G32" s="9"/>
    </row>
    <row r="33" spans="1:7" x14ac:dyDescent="0.25">
      <c r="A33" s="28">
        <v>10</v>
      </c>
      <c r="B33" s="29" t="s">
        <v>32</v>
      </c>
      <c r="C33" s="5" t="s">
        <v>31</v>
      </c>
      <c r="D33" s="5" t="s">
        <v>33</v>
      </c>
      <c r="E33" s="2">
        <f>0.99*2.42</f>
        <v>2.3957999999999999</v>
      </c>
      <c r="F33" s="16">
        <f>1.47*1.57</f>
        <v>2.3079000000000001</v>
      </c>
      <c r="G33" s="9"/>
    </row>
    <row r="34" spans="1:7" x14ac:dyDescent="0.25">
      <c r="A34" s="28"/>
      <c r="B34" s="29"/>
      <c r="C34" s="5"/>
      <c r="D34" s="5" t="s">
        <v>34</v>
      </c>
      <c r="E34" s="2"/>
      <c r="F34" s="16">
        <f>1.46*1.55</f>
        <v>2.2629999999999999</v>
      </c>
      <c r="G34" s="9"/>
    </row>
    <row r="35" spans="1:7" x14ac:dyDescent="0.25">
      <c r="A35" s="28">
        <v>11</v>
      </c>
      <c r="B35" s="29" t="s">
        <v>35</v>
      </c>
      <c r="C35" s="5" t="s">
        <v>36</v>
      </c>
      <c r="D35" s="5" t="s">
        <v>37</v>
      </c>
      <c r="E35" s="2">
        <f>0.99*2.44</f>
        <v>2.4156</v>
      </c>
      <c r="F35" s="16">
        <f>1.47*1.54</f>
        <v>2.2637999999999998</v>
      </c>
      <c r="G35" s="9"/>
    </row>
    <row r="36" spans="1:7" x14ac:dyDescent="0.25">
      <c r="A36" s="28"/>
      <c r="B36" s="29"/>
      <c r="C36" s="5"/>
      <c r="D36" s="5" t="s">
        <v>37</v>
      </c>
      <c r="E36" s="2"/>
      <c r="F36" s="16">
        <f>1.47*1.54</f>
        <v>2.2637999999999998</v>
      </c>
      <c r="G36" s="9"/>
    </row>
    <row r="37" spans="1:7" x14ac:dyDescent="0.25">
      <c r="A37" s="28">
        <v>12</v>
      </c>
      <c r="B37" s="29" t="s">
        <v>38</v>
      </c>
      <c r="C37" s="5" t="s">
        <v>39</v>
      </c>
      <c r="D37" s="5" t="s">
        <v>40</v>
      </c>
      <c r="E37" s="2">
        <f>0.99*2.46</f>
        <v>2.4354</v>
      </c>
      <c r="F37" s="16">
        <f>1.45*1.55</f>
        <v>2.2475000000000001</v>
      </c>
      <c r="G37" s="9"/>
    </row>
    <row r="38" spans="1:7" x14ac:dyDescent="0.25">
      <c r="A38" s="28"/>
      <c r="B38" s="29"/>
      <c r="C38" s="5"/>
      <c r="D38" s="5" t="s">
        <v>40</v>
      </c>
      <c r="E38" s="2"/>
      <c r="F38" s="16">
        <f>1.45*1.55</f>
        <v>2.2475000000000001</v>
      </c>
      <c r="G38" s="9"/>
    </row>
    <row r="39" spans="1:7" x14ac:dyDescent="0.25">
      <c r="A39" s="28">
        <v>13</v>
      </c>
      <c r="B39" s="29" t="s">
        <v>41</v>
      </c>
      <c r="C39" s="5" t="s">
        <v>42</v>
      </c>
      <c r="D39" s="5" t="s">
        <v>43</v>
      </c>
      <c r="E39" s="2">
        <f>0.99*2.45</f>
        <v>2.4255</v>
      </c>
      <c r="F39" s="16">
        <f>1.47*1.55</f>
        <v>2.2785000000000002</v>
      </c>
      <c r="G39" s="9"/>
    </row>
    <row r="40" spans="1:7" x14ac:dyDescent="0.25">
      <c r="A40" s="28"/>
      <c r="B40" s="29"/>
      <c r="C40" s="5"/>
      <c r="D40" s="5" t="s">
        <v>43</v>
      </c>
      <c r="E40" s="2"/>
      <c r="F40" s="16">
        <f>1.47*1.55</f>
        <v>2.2785000000000002</v>
      </c>
      <c r="G40" s="9"/>
    </row>
    <row r="41" spans="1:7" x14ac:dyDescent="0.25">
      <c r="A41" s="28">
        <v>14</v>
      </c>
      <c r="B41" s="29" t="s">
        <v>44</v>
      </c>
      <c r="C41" s="5" t="s">
        <v>45</v>
      </c>
      <c r="D41" s="5" t="s">
        <v>46</v>
      </c>
      <c r="E41" s="2">
        <f>0.99*2.43</f>
        <v>2.4056999999999999</v>
      </c>
      <c r="F41" s="16">
        <f>1.49*1.56</f>
        <v>2.3244000000000002</v>
      </c>
      <c r="G41" s="9"/>
    </row>
    <row r="42" spans="1:7" ht="15.75" thickBot="1" x14ac:dyDescent="0.3">
      <c r="A42" s="33"/>
      <c r="B42" s="34"/>
      <c r="C42" s="17"/>
      <c r="D42" s="17" t="s">
        <v>46</v>
      </c>
      <c r="E42" s="18"/>
      <c r="F42" s="19">
        <f>1.49*1.56</f>
        <v>2.3244000000000002</v>
      </c>
      <c r="G42" s="9"/>
    </row>
    <row r="43" spans="1:7" ht="35.25" customHeight="1" thickBot="1" x14ac:dyDescent="0.3">
      <c r="A43" s="1"/>
      <c r="B43" s="1"/>
      <c r="C43" s="1"/>
      <c r="D43" s="1"/>
      <c r="E43" s="20">
        <f>SUM(E3:E42)</f>
        <v>32.976900000000008</v>
      </c>
      <c r="F43" s="21">
        <f>SUM(F3:F42)</f>
        <v>77.95859999999999</v>
      </c>
      <c r="G43" s="10"/>
    </row>
    <row r="44" spans="1:7" x14ac:dyDescent="0.25">
      <c r="A44" s="1"/>
      <c r="B44" s="1"/>
      <c r="C44" s="1"/>
      <c r="D44" s="1"/>
      <c r="E44" s="1"/>
      <c r="F44" s="1"/>
      <c r="G44" s="11"/>
    </row>
    <row r="45" spans="1:7" x14ac:dyDescent="0.25">
      <c r="A45" s="1"/>
      <c r="B45" s="1"/>
      <c r="C45" s="1"/>
      <c r="D45" s="1"/>
      <c r="E45" s="1"/>
      <c r="F45" s="1"/>
      <c r="G45" s="11"/>
    </row>
    <row r="46" spans="1:7" x14ac:dyDescent="0.25">
      <c r="A46" s="1"/>
      <c r="B46" s="1"/>
      <c r="C46" s="1"/>
      <c r="D46" s="1"/>
      <c r="E46" s="1"/>
      <c r="F46" s="1"/>
      <c r="G46" s="11"/>
    </row>
    <row r="47" spans="1:7" x14ac:dyDescent="0.25">
      <c r="A47" s="1"/>
      <c r="B47" s="1"/>
      <c r="C47" s="1"/>
      <c r="D47" s="1"/>
      <c r="E47" s="1"/>
      <c r="F47" s="1"/>
      <c r="G47" s="11"/>
    </row>
    <row r="48" spans="1:7" x14ac:dyDescent="0.25">
      <c r="A48" s="1"/>
      <c r="B48" s="1"/>
      <c r="C48" s="1"/>
      <c r="D48" s="1"/>
      <c r="E48" s="1"/>
      <c r="F48" s="1"/>
      <c r="G48" s="11"/>
    </row>
    <row r="49" spans="1:7" x14ac:dyDescent="0.25">
      <c r="A49" s="1"/>
      <c r="B49" s="1"/>
      <c r="C49" s="1"/>
      <c r="D49" s="1"/>
      <c r="E49" s="1"/>
      <c r="F49" s="1"/>
      <c r="G49" s="11"/>
    </row>
    <row r="50" spans="1:7" x14ac:dyDescent="0.25">
      <c r="A50" s="1"/>
      <c r="B50" s="1"/>
      <c r="C50" s="1"/>
      <c r="D50" s="1"/>
      <c r="E50" s="1"/>
      <c r="F50" s="1"/>
      <c r="G50" s="11"/>
    </row>
    <row r="51" spans="1:7" x14ac:dyDescent="0.25">
      <c r="A51" s="1"/>
      <c r="B51" s="1"/>
      <c r="C51" s="1"/>
      <c r="D51" s="1"/>
      <c r="E51" s="1"/>
      <c r="F51" s="1"/>
      <c r="G51" s="11"/>
    </row>
    <row r="52" spans="1:7" x14ac:dyDescent="0.25">
      <c r="A52" s="1"/>
      <c r="B52" s="1"/>
      <c r="C52" s="1"/>
      <c r="D52" s="1"/>
      <c r="E52" s="1"/>
      <c r="F52" s="1"/>
      <c r="G52" s="11"/>
    </row>
    <row r="53" spans="1:7" x14ac:dyDescent="0.25">
      <c r="A53" s="1"/>
      <c r="B53" s="1"/>
      <c r="C53" s="1"/>
      <c r="D53" s="1"/>
      <c r="E53" s="1"/>
      <c r="F53" s="1"/>
      <c r="G53" s="11"/>
    </row>
    <row r="54" spans="1:7" x14ac:dyDescent="0.25">
      <c r="A54" s="1"/>
      <c r="B54" s="1"/>
      <c r="C54" s="1"/>
      <c r="D54" s="1"/>
      <c r="E54" s="1"/>
      <c r="F54" s="1"/>
      <c r="G54" s="11"/>
    </row>
    <row r="55" spans="1:7" x14ac:dyDescent="0.25">
      <c r="A55" s="1"/>
      <c r="B55" s="1"/>
      <c r="C55" s="1"/>
      <c r="D55" s="1"/>
      <c r="E55" s="1"/>
      <c r="F55" s="1"/>
      <c r="G55" s="11"/>
    </row>
    <row r="56" spans="1:7" x14ac:dyDescent="0.25">
      <c r="A56" s="1"/>
      <c r="B56" s="1"/>
      <c r="C56" s="1"/>
      <c r="D56" s="1"/>
      <c r="E56" s="1"/>
      <c r="F56" s="1"/>
      <c r="G56" s="11"/>
    </row>
    <row r="57" spans="1:7" x14ac:dyDescent="0.25">
      <c r="A57" s="1"/>
      <c r="B57" s="1"/>
      <c r="C57" s="1"/>
      <c r="D57" s="1"/>
      <c r="E57" s="1"/>
      <c r="F57" s="1"/>
      <c r="G57" s="11"/>
    </row>
    <row r="58" spans="1:7" x14ac:dyDescent="0.25">
      <c r="A58" s="1"/>
      <c r="B58" s="1"/>
      <c r="C58" s="1"/>
      <c r="D58" s="1"/>
      <c r="E58" s="1"/>
      <c r="F58" s="1"/>
      <c r="G58" s="11"/>
    </row>
    <row r="59" spans="1:7" x14ac:dyDescent="0.25">
      <c r="A59" s="1"/>
      <c r="B59" s="1"/>
      <c r="C59" s="1"/>
      <c r="D59" s="1"/>
      <c r="E59" s="1"/>
      <c r="F59" s="1"/>
      <c r="G59" s="11"/>
    </row>
    <row r="60" spans="1:7" x14ac:dyDescent="0.25">
      <c r="A60" s="1"/>
      <c r="B60" s="1"/>
      <c r="C60" s="1"/>
      <c r="D60" s="1"/>
      <c r="E60" s="1"/>
      <c r="F60" s="1"/>
      <c r="G60" s="11"/>
    </row>
    <row r="61" spans="1:7" x14ac:dyDescent="0.25">
      <c r="A61" s="1"/>
      <c r="B61" s="1"/>
      <c r="C61" s="1"/>
      <c r="D61" s="1"/>
      <c r="E61" s="1"/>
      <c r="F61" s="1"/>
      <c r="G61" s="11"/>
    </row>
    <row r="62" spans="1:7" x14ac:dyDescent="0.25">
      <c r="A62" s="1"/>
      <c r="B62" s="1"/>
      <c r="C62" s="1"/>
      <c r="D62" s="1"/>
      <c r="E62" s="1"/>
      <c r="F62" s="1"/>
      <c r="G62" s="11"/>
    </row>
    <row r="63" spans="1:7" x14ac:dyDescent="0.25">
      <c r="A63" s="1"/>
      <c r="B63" s="1"/>
      <c r="C63" s="1"/>
      <c r="D63" s="1"/>
      <c r="E63" s="1"/>
      <c r="F63" s="1"/>
      <c r="G63" s="11"/>
    </row>
    <row r="64" spans="1:7" x14ac:dyDescent="0.25">
      <c r="A64" s="1"/>
      <c r="B64" s="1"/>
      <c r="C64" s="1"/>
      <c r="D64" s="1"/>
      <c r="E64" s="1"/>
      <c r="F64" s="1"/>
      <c r="G64" s="11"/>
    </row>
    <row r="65" spans="1:7" x14ac:dyDescent="0.25">
      <c r="A65" s="1"/>
      <c r="B65" s="1"/>
      <c r="C65" s="1"/>
      <c r="D65" s="1"/>
      <c r="E65" s="1"/>
      <c r="F65" s="1"/>
      <c r="G65" s="11"/>
    </row>
    <row r="66" spans="1:7" x14ac:dyDescent="0.25">
      <c r="A66" s="1"/>
      <c r="B66" s="1"/>
      <c r="C66" s="1"/>
      <c r="D66" s="1"/>
      <c r="E66" s="1"/>
      <c r="F66" s="1"/>
      <c r="G66" s="11"/>
    </row>
  </sheetData>
  <autoFilter ref="A2:F42"/>
  <mergeCells count="29">
    <mergeCell ref="A31:A32"/>
    <mergeCell ref="B31:B32"/>
    <mergeCell ref="A39:A40"/>
    <mergeCell ref="B39:B40"/>
    <mergeCell ref="A41:A42"/>
    <mergeCell ref="B41:B42"/>
    <mergeCell ref="A33:A34"/>
    <mergeCell ref="B33:B34"/>
    <mergeCell ref="A35:A36"/>
    <mergeCell ref="B35:B36"/>
    <mergeCell ref="A37:A38"/>
    <mergeCell ref="B37:B38"/>
    <mergeCell ref="B23:B26"/>
    <mergeCell ref="A23:A26"/>
    <mergeCell ref="A27:A28"/>
    <mergeCell ref="B27:B28"/>
    <mergeCell ref="A29:A30"/>
    <mergeCell ref="B29:B30"/>
    <mergeCell ref="A1:F1"/>
    <mergeCell ref="A15:A18"/>
    <mergeCell ref="B15:B18"/>
    <mergeCell ref="B19:B22"/>
    <mergeCell ref="A19:A22"/>
    <mergeCell ref="A11:A14"/>
    <mergeCell ref="B11:B14"/>
    <mergeCell ref="A3:A6"/>
    <mergeCell ref="B3:B6"/>
    <mergeCell ref="A7:A10"/>
    <mergeCell ref="B7:B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zoomScale="115" zoomScaleNormal="115" workbookViewId="0">
      <selection activeCell="E65" sqref="E65"/>
    </sheetView>
  </sheetViews>
  <sheetFormatPr defaultRowHeight="15" x14ac:dyDescent="0.25"/>
  <cols>
    <col min="1" max="1" width="10.7109375" customWidth="1"/>
    <col min="2" max="2" width="17.28515625" bestFit="1" customWidth="1"/>
    <col min="3" max="3" width="21.42578125" bestFit="1" customWidth="1"/>
    <col min="4" max="4" width="19.42578125" customWidth="1"/>
    <col min="5" max="5" width="17" customWidth="1"/>
  </cols>
  <sheetData>
    <row r="1" spans="1:5" ht="29.25" customHeight="1" x14ac:dyDescent="0.25">
      <c r="A1" s="30" t="s">
        <v>77</v>
      </c>
      <c r="B1" s="31"/>
      <c r="C1" s="31"/>
      <c r="D1" s="31"/>
      <c r="E1" s="32"/>
    </row>
    <row r="2" spans="1:5" s="7" customFormat="1" ht="48" customHeight="1" x14ac:dyDescent="0.25">
      <c r="A2" s="14" t="s">
        <v>81</v>
      </c>
      <c r="B2" s="6" t="s">
        <v>2</v>
      </c>
      <c r="C2" s="6" t="s">
        <v>1</v>
      </c>
      <c r="D2" s="6" t="s">
        <v>79</v>
      </c>
      <c r="E2" s="15" t="s">
        <v>80</v>
      </c>
    </row>
    <row r="3" spans="1:5" x14ac:dyDescent="0.25">
      <c r="A3" s="22">
        <v>1</v>
      </c>
      <c r="B3" s="5"/>
      <c r="C3" s="5" t="s">
        <v>47</v>
      </c>
      <c r="D3" s="5"/>
      <c r="E3" s="16">
        <f>1.47*1.45</f>
        <v>2.1315</v>
      </c>
    </row>
    <row r="4" spans="1:5" x14ac:dyDescent="0.25">
      <c r="A4" s="22">
        <v>2</v>
      </c>
      <c r="B4" s="5"/>
      <c r="C4" s="5" t="s">
        <v>48</v>
      </c>
      <c r="D4" s="5"/>
      <c r="E4" s="16">
        <f>1.44*1.42</f>
        <v>2.0448</v>
      </c>
    </row>
    <row r="5" spans="1:5" x14ac:dyDescent="0.25">
      <c r="A5" s="22">
        <v>3</v>
      </c>
      <c r="B5" s="5"/>
      <c r="C5" s="5" t="s">
        <v>49</v>
      </c>
      <c r="D5" s="5"/>
      <c r="E5" s="16">
        <f>1.43*1.43</f>
        <v>2.0448999999999997</v>
      </c>
    </row>
    <row r="6" spans="1:5" x14ac:dyDescent="0.25">
      <c r="A6" s="22">
        <v>4</v>
      </c>
      <c r="B6" s="5"/>
      <c r="C6" s="5" t="s">
        <v>21</v>
      </c>
      <c r="D6" s="5"/>
      <c r="E6" s="16">
        <f>1.45*1.46</f>
        <v>2.117</v>
      </c>
    </row>
    <row r="7" spans="1:5" x14ac:dyDescent="0.25">
      <c r="A7" s="22">
        <v>5</v>
      </c>
      <c r="B7" s="5"/>
      <c r="C7" s="5" t="s">
        <v>21</v>
      </c>
      <c r="D7" s="5"/>
      <c r="E7" s="16">
        <f>1.45*1.46</f>
        <v>2.117</v>
      </c>
    </row>
    <row r="8" spans="1:5" x14ac:dyDescent="0.25">
      <c r="A8" s="22">
        <v>6</v>
      </c>
      <c r="B8" s="5"/>
      <c r="C8" s="5" t="s">
        <v>50</v>
      </c>
      <c r="D8" s="5"/>
      <c r="E8" s="16">
        <f>1.47*1.44</f>
        <v>2.1168</v>
      </c>
    </row>
    <row r="9" spans="1:5" x14ac:dyDescent="0.25">
      <c r="A9" s="22">
        <v>7</v>
      </c>
      <c r="B9" s="5"/>
      <c r="C9" s="5" t="s">
        <v>47</v>
      </c>
      <c r="D9" s="5"/>
      <c r="E9" s="16">
        <f>1.47*1.45</f>
        <v>2.1315</v>
      </c>
    </row>
    <row r="10" spans="1:5" x14ac:dyDescent="0.25">
      <c r="A10" s="22">
        <v>8</v>
      </c>
      <c r="B10" s="5"/>
      <c r="C10" s="5" t="s">
        <v>8</v>
      </c>
      <c r="D10" s="5"/>
      <c r="E10" s="16">
        <f>1.47*1.48</f>
        <v>2.1755999999999998</v>
      </c>
    </row>
    <row r="11" spans="1:5" x14ac:dyDescent="0.25">
      <c r="A11" s="22">
        <v>9</v>
      </c>
      <c r="B11" s="5"/>
      <c r="C11" s="5" t="s">
        <v>51</v>
      </c>
      <c r="D11" s="5"/>
      <c r="E11" s="16">
        <f>1.46*1.46</f>
        <v>2.1315999999999997</v>
      </c>
    </row>
    <row r="12" spans="1:5" x14ac:dyDescent="0.25">
      <c r="A12" s="22">
        <v>10</v>
      </c>
      <c r="B12" s="5"/>
      <c r="C12" s="5" t="s">
        <v>51</v>
      </c>
      <c r="D12" s="5"/>
      <c r="E12" s="16">
        <f>1.46*1.46</f>
        <v>2.1315999999999997</v>
      </c>
    </row>
    <row r="13" spans="1:5" x14ac:dyDescent="0.25">
      <c r="A13" s="22">
        <v>11</v>
      </c>
      <c r="B13" s="5"/>
      <c r="C13" s="5" t="s">
        <v>23</v>
      </c>
      <c r="D13" s="5"/>
      <c r="E13" s="16">
        <f>1.47*1.46</f>
        <v>2.1461999999999999</v>
      </c>
    </row>
    <row r="14" spans="1:5" x14ac:dyDescent="0.25">
      <c r="A14" s="22">
        <v>12</v>
      </c>
      <c r="B14" s="5"/>
      <c r="C14" s="5" t="s">
        <v>23</v>
      </c>
      <c r="D14" s="5"/>
      <c r="E14" s="16">
        <f>1.47*1.46</f>
        <v>2.1461999999999999</v>
      </c>
    </row>
    <row r="15" spans="1:5" x14ac:dyDescent="0.25">
      <c r="A15" s="22">
        <v>13</v>
      </c>
      <c r="B15" s="5"/>
      <c r="C15" s="5" t="s">
        <v>52</v>
      </c>
      <c r="D15" s="5"/>
      <c r="E15" s="16">
        <f>1.46*1.47</f>
        <v>2.1461999999999999</v>
      </c>
    </row>
    <row r="16" spans="1:5" x14ac:dyDescent="0.25">
      <c r="A16" s="22">
        <v>14</v>
      </c>
      <c r="B16" s="5"/>
      <c r="C16" s="5" t="s">
        <v>6</v>
      </c>
      <c r="D16" s="5"/>
      <c r="E16" s="16">
        <f>1.48*1.47</f>
        <v>2.1755999999999998</v>
      </c>
    </row>
    <row r="17" spans="1:5" x14ac:dyDescent="0.25">
      <c r="A17" s="22">
        <v>15</v>
      </c>
      <c r="B17" s="5"/>
      <c r="C17" s="5" t="s">
        <v>53</v>
      </c>
      <c r="D17" s="5"/>
      <c r="E17" s="16">
        <f>1.48*1.45</f>
        <v>2.1459999999999999</v>
      </c>
    </row>
    <row r="18" spans="1:5" x14ac:dyDescent="0.25">
      <c r="A18" s="22">
        <v>16</v>
      </c>
      <c r="B18" s="5"/>
      <c r="C18" s="5" t="s">
        <v>6</v>
      </c>
      <c r="D18" s="5"/>
      <c r="E18" s="16">
        <f>1.48*1.47</f>
        <v>2.1755999999999998</v>
      </c>
    </row>
    <row r="19" spans="1:5" x14ac:dyDescent="0.25">
      <c r="A19" s="22">
        <v>17</v>
      </c>
      <c r="B19" s="5"/>
      <c r="C19" s="5" t="s">
        <v>23</v>
      </c>
      <c r="D19" s="5"/>
      <c r="E19" s="16">
        <f>1.47*1.46</f>
        <v>2.1461999999999999</v>
      </c>
    </row>
    <row r="20" spans="1:5" x14ac:dyDescent="0.25">
      <c r="A20" s="22">
        <v>18</v>
      </c>
      <c r="B20" s="5"/>
      <c r="C20" s="5" t="s">
        <v>54</v>
      </c>
      <c r="D20" s="5"/>
      <c r="E20" s="16">
        <f>1.47*1.47</f>
        <v>2.1608999999999998</v>
      </c>
    </row>
    <row r="21" spans="1:5" x14ac:dyDescent="0.25">
      <c r="A21" s="22">
        <v>19</v>
      </c>
      <c r="B21" s="5"/>
      <c r="C21" s="5" t="s">
        <v>52</v>
      </c>
      <c r="D21" s="5"/>
      <c r="E21" s="16">
        <f>1.46*1.47</f>
        <v>2.1461999999999999</v>
      </c>
    </row>
    <row r="22" spans="1:5" x14ac:dyDescent="0.25">
      <c r="A22" s="22">
        <v>20</v>
      </c>
      <c r="B22" s="5"/>
      <c r="C22" s="5" t="s">
        <v>8</v>
      </c>
      <c r="D22" s="5"/>
      <c r="E22" s="16">
        <f>1.47*1.48</f>
        <v>2.1755999999999998</v>
      </c>
    </row>
    <row r="23" spans="1:5" x14ac:dyDescent="0.25">
      <c r="A23" s="22">
        <v>21</v>
      </c>
      <c r="B23" s="5"/>
      <c r="C23" s="5" t="s">
        <v>52</v>
      </c>
      <c r="D23" s="5"/>
      <c r="E23" s="16">
        <f>1.46*1.47</f>
        <v>2.1461999999999999</v>
      </c>
    </row>
    <row r="24" spans="1:5" x14ac:dyDescent="0.25">
      <c r="A24" s="22">
        <v>22</v>
      </c>
      <c r="B24" s="5"/>
      <c r="C24" s="5" t="s">
        <v>54</v>
      </c>
      <c r="D24" s="5"/>
      <c r="E24" s="16">
        <f>1.47*1.47</f>
        <v>2.1608999999999998</v>
      </c>
    </row>
    <row r="25" spans="1:5" x14ac:dyDescent="0.25">
      <c r="A25" s="22">
        <v>23</v>
      </c>
      <c r="B25" s="5"/>
      <c r="C25" s="5" t="s">
        <v>52</v>
      </c>
      <c r="D25" s="5"/>
      <c r="E25" s="16">
        <f>1.46*1.47</f>
        <v>2.1461999999999999</v>
      </c>
    </row>
    <row r="26" spans="1:5" x14ac:dyDescent="0.25">
      <c r="A26" s="22">
        <v>24</v>
      </c>
      <c r="B26" s="5"/>
      <c r="C26" s="5" t="s">
        <v>55</v>
      </c>
      <c r="D26" s="5"/>
      <c r="E26" s="16">
        <f>1.46*1.44</f>
        <v>2.1023999999999998</v>
      </c>
    </row>
    <row r="27" spans="1:5" x14ac:dyDescent="0.25">
      <c r="A27" s="22">
        <v>25</v>
      </c>
      <c r="B27" s="5"/>
      <c r="C27" s="5" t="s">
        <v>56</v>
      </c>
      <c r="D27" s="5"/>
      <c r="E27" s="16">
        <f>1.46*1.45</f>
        <v>2.117</v>
      </c>
    </row>
    <row r="28" spans="1:5" x14ac:dyDescent="0.25">
      <c r="A28" s="22">
        <v>26</v>
      </c>
      <c r="B28" s="5"/>
      <c r="C28" s="5" t="s">
        <v>57</v>
      </c>
      <c r="D28" s="5"/>
      <c r="E28" s="16">
        <f>1.48*0.59</f>
        <v>0.87319999999999998</v>
      </c>
    </row>
    <row r="29" spans="1:5" x14ac:dyDescent="0.25">
      <c r="A29" s="22">
        <v>27</v>
      </c>
      <c r="B29" s="5"/>
      <c r="C29" s="5" t="s">
        <v>53</v>
      </c>
      <c r="D29" s="5"/>
      <c r="E29" s="16">
        <f>1.48*1.45</f>
        <v>2.1459999999999999</v>
      </c>
    </row>
    <row r="30" spans="1:5" x14ac:dyDescent="0.25">
      <c r="A30" s="22">
        <v>28</v>
      </c>
      <c r="B30" s="5"/>
      <c r="C30" s="5" t="s">
        <v>58</v>
      </c>
      <c r="D30" s="5"/>
      <c r="E30" s="16">
        <f>1.46*0.58</f>
        <v>0.84679999999999989</v>
      </c>
    </row>
    <row r="31" spans="1:5" x14ac:dyDescent="0.25">
      <c r="A31" s="22">
        <v>29</v>
      </c>
      <c r="B31" s="5"/>
      <c r="C31" s="5" t="s">
        <v>59</v>
      </c>
      <c r="D31" s="5"/>
      <c r="E31" s="16">
        <f>1.43*0.57</f>
        <v>0.81509999999999994</v>
      </c>
    </row>
    <row r="32" spans="1:5" x14ac:dyDescent="0.25">
      <c r="A32" s="22">
        <v>30</v>
      </c>
      <c r="B32" s="5"/>
      <c r="C32" s="5" t="s">
        <v>23</v>
      </c>
      <c r="D32" s="5"/>
      <c r="E32" s="16">
        <f>1.47*1.46</f>
        <v>2.1461999999999999</v>
      </c>
    </row>
    <row r="33" spans="1:5" x14ac:dyDescent="0.25">
      <c r="A33" s="22">
        <v>31</v>
      </c>
      <c r="B33" s="5"/>
      <c r="C33" s="5" t="s">
        <v>57</v>
      </c>
      <c r="D33" s="5"/>
      <c r="E33" s="16">
        <f>1.48*0.59</f>
        <v>0.87319999999999998</v>
      </c>
    </row>
    <row r="34" spans="1:5" x14ac:dyDescent="0.25">
      <c r="A34" s="22">
        <v>32</v>
      </c>
      <c r="B34" s="5"/>
      <c r="C34" s="5" t="s">
        <v>60</v>
      </c>
      <c r="D34" s="5"/>
      <c r="E34" s="16">
        <f>1.46*0.57</f>
        <v>0.83219999999999994</v>
      </c>
    </row>
    <row r="35" spans="1:5" x14ac:dyDescent="0.25">
      <c r="A35" s="22">
        <v>33</v>
      </c>
      <c r="B35" s="5"/>
      <c r="C35" s="5" t="s">
        <v>52</v>
      </c>
      <c r="D35" s="5"/>
      <c r="E35" s="16">
        <f>1.46*1.47</f>
        <v>2.1461999999999999</v>
      </c>
    </row>
    <row r="36" spans="1:5" x14ac:dyDescent="0.25">
      <c r="A36" s="22">
        <v>34</v>
      </c>
      <c r="B36" s="5"/>
      <c r="C36" s="5" t="s">
        <v>55</v>
      </c>
      <c r="D36" s="5"/>
      <c r="E36" s="16">
        <f>1.46*1.44</f>
        <v>2.1023999999999998</v>
      </c>
    </row>
    <row r="37" spans="1:5" x14ac:dyDescent="0.25">
      <c r="A37" s="22">
        <v>35</v>
      </c>
      <c r="B37" s="5"/>
      <c r="C37" s="5" t="s">
        <v>61</v>
      </c>
      <c r="D37" s="5"/>
      <c r="E37" s="16">
        <f>1.45*1.45</f>
        <v>2.1025</v>
      </c>
    </row>
    <row r="38" spans="1:5" x14ac:dyDescent="0.25">
      <c r="A38" s="22">
        <v>36</v>
      </c>
      <c r="B38" s="5"/>
      <c r="C38" s="5" t="s">
        <v>23</v>
      </c>
      <c r="D38" s="5"/>
      <c r="E38" s="16">
        <f>1.47*1.46</f>
        <v>2.1461999999999999</v>
      </c>
    </row>
    <row r="39" spans="1:5" x14ac:dyDescent="0.25">
      <c r="A39" s="22">
        <v>37</v>
      </c>
      <c r="B39" s="5"/>
      <c r="C39" s="5" t="s">
        <v>54</v>
      </c>
      <c r="D39" s="5"/>
      <c r="E39" s="16">
        <f>1.47*1.47</f>
        <v>2.1608999999999998</v>
      </c>
    </row>
    <row r="40" spans="1:5" x14ac:dyDescent="0.25">
      <c r="A40" s="22">
        <v>38</v>
      </c>
      <c r="B40" s="5"/>
      <c r="C40" s="5" t="s">
        <v>62</v>
      </c>
      <c r="D40" s="5"/>
      <c r="E40" s="16">
        <f>1.08*0.97</f>
        <v>1.0476000000000001</v>
      </c>
    </row>
    <row r="41" spans="1:5" x14ac:dyDescent="0.25">
      <c r="A41" s="22">
        <v>39</v>
      </c>
      <c r="B41" s="5"/>
      <c r="C41" s="5" t="s">
        <v>63</v>
      </c>
      <c r="D41" s="5"/>
      <c r="E41" s="16">
        <f>1.09*0.99</f>
        <v>1.0791000000000002</v>
      </c>
    </row>
    <row r="42" spans="1:5" x14ac:dyDescent="0.25">
      <c r="A42" s="22">
        <v>40</v>
      </c>
      <c r="B42" s="5"/>
      <c r="C42" s="5" t="s">
        <v>54</v>
      </c>
      <c r="D42" s="5"/>
      <c r="E42" s="16">
        <f>1.47*1.47</f>
        <v>2.1608999999999998</v>
      </c>
    </row>
    <row r="43" spans="1:5" x14ac:dyDescent="0.25">
      <c r="A43" s="22">
        <v>41</v>
      </c>
      <c r="B43" s="5"/>
      <c r="C43" s="5" t="s">
        <v>54</v>
      </c>
      <c r="D43" s="5"/>
      <c r="E43" s="16">
        <f>1.47*1.47</f>
        <v>2.1608999999999998</v>
      </c>
    </row>
    <row r="44" spans="1:5" x14ac:dyDescent="0.25">
      <c r="A44" s="22">
        <v>42</v>
      </c>
      <c r="B44" s="5"/>
      <c r="C44" s="5" t="s">
        <v>6</v>
      </c>
      <c r="D44" s="5"/>
      <c r="E44" s="16">
        <f>1.48*1.47</f>
        <v>2.1755999999999998</v>
      </c>
    </row>
    <row r="45" spans="1:5" x14ac:dyDescent="0.25">
      <c r="A45" s="22">
        <v>43</v>
      </c>
      <c r="B45" s="5"/>
      <c r="C45" s="5" t="s">
        <v>64</v>
      </c>
      <c r="D45" s="5"/>
      <c r="E45" s="16">
        <f>1.45*1.44</f>
        <v>2.0880000000000001</v>
      </c>
    </row>
    <row r="46" spans="1:5" x14ac:dyDescent="0.25">
      <c r="A46" s="22">
        <v>44</v>
      </c>
      <c r="B46" s="5"/>
      <c r="C46" s="5" t="s">
        <v>23</v>
      </c>
      <c r="D46" s="5"/>
      <c r="E46" s="16">
        <f>1.47*1.46</f>
        <v>2.1461999999999999</v>
      </c>
    </row>
    <row r="47" spans="1:5" x14ac:dyDescent="0.25">
      <c r="A47" s="22">
        <v>45</v>
      </c>
      <c r="B47" s="5"/>
      <c r="C47" s="5" t="s">
        <v>23</v>
      </c>
      <c r="D47" s="5"/>
      <c r="E47" s="16">
        <f>1.47*1.46</f>
        <v>2.1461999999999999</v>
      </c>
    </row>
    <row r="48" spans="1:5" x14ac:dyDescent="0.25">
      <c r="A48" s="22">
        <v>46</v>
      </c>
      <c r="B48" s="5"/>
      <c r="C48" s="5" t="s">
        <v>65</v>
      </c>
      <c r="D48" s="5"/>
      <c r="E48" s="16">
        <f>1.45*1.47</f>
        <v>2.1315</v>
      </c>
    </row>
    <row r="49" spans="1:5" x14ac:dyDescent="0.25">
      <c r="A49" s="22">
        <v>47</v>
      </c>
      <c r="B49" s="5"/>
      <c r="C49" s="5" t="s">
        <v>66</v>
      </c>
      <c r="D49" s="5"/>
      <c r="E49" s="16">
        <f>1.47*0.59</f>
        <v>0.86729999999999996</v>
      </c>
    </row>
    <row r="50" spans="1:5" x14ac:dyDescent="0.25">
      <c r="A50" s="22">
        <v>48</v>
      </c>
      <c r="B50" s="5"/>
      <c r="C50" s="5" t="s">
        <v>57</v>
      </c>
      <c r="D50" s="5"/>
      <c r="E50" s="16">
        <f>1.48*0.59</f>
        <v>0.87319999999999998</v>
      </c>
    </row>
    <row r="51" spans="1:5" x14ac:dyDescent="0.25">
      <c r="A51" s="22">
        <v>49</v>
      </c>
      <c r="B51" s="5"/>
      <c r="C51" s="5" t="s">
        <v>67</v>
      </c>
      <c r="D51" s="5"/>
      <c r="E51" s="16">
        <f>1.4*0.53</f>
        <v>0.74199999999999999</v>
      </c>
    </row>
    <row r="52" spans="1:5" x14ac:dyDescent="0.25">
      <c r="A52" s="22">
        <v>50</v>
      </c>
      <c r="B52" s="5"/>
      <c r="C52" s="5" t="s">
        <v>68</v>
      </c>
      <c r="D52" s="5"/>
      <c r="E52" s="16">
        <f>0.77*0.58</f>
        <v>0.4466</v>
      </c>
    </row>
    <row r="53" spans="1:5" x14ac:dyDescent="0.25">
      <c r="A53" s="22">
        <v>51</v>
      </c>
      <c r="B53" s="5"/>
      <c r="C53" s="5" t="s">
        <v>69</v>
      </c>
      <c r="D53" s="5"/>
      <c r="E53" s="16">
        <f>0.76*0.59</f>
        <v>0.44839999999999997</v>
      </c>
    </row>
    <row r="54" spans="1:5" x14ac:dyDescent="0.25">
      <c r="A54" s="22">
        <v>52</v>
      </c>
      <c r="B54" s="5"/>
      <c r="C54" s="5" t="s">
        <v>6</v>
      </c>
      <c r="D54" s="5"/>
      <c r="E54" s="16">
        <f>1.48*1.47</f>
        <v>2.1755999999999998</v>
      </c>
    </row>
    <row r="55" spans="1:5" x14ac:dyDescent="0.25">
      <c r="A55" s="22">
        <v>53</v>
      </c>
      <c r="B55" s="5"/>
      <c r="C55" s="5" t="s">
        <v>47</v>
      </c>
      <c r="D55" s="5"/>
      <c r="E55" s="16">
        <f>1.47*1.45</f>
        <v>2.1315</v>
      </c>
    </row>
    <row r="56" spans="1:5" x14ac:dyDescent="0.25">
      <c r="A56" s="22">
        <v>54</v>
      </c>
      <c r="B56" s="5"/>
      <c r="C56" s="5" t="s">
        <v>70</v>
      </c>
      <c r="D56" s="5"/>
      <c r="E56" s="16">
        <f>0.75*0.59</f>
        <v>0.4425</v>
      </c>
    </row>
    <row r="57" spans="1:5" x14ac:dyDescent="0.25">
      <c r="A57" s="22">
        <v>55</v>
      </c>
      <c r="B57" s="5" t="s">
        <v>71</v>
      </c>
      <c r="C57" s="5"/>
      <c r="D57" s="2">
        <f>0.77*2.24</f>
        <v>1.7248000000000001</v>
      </c>
      <c r="E57" s="16"/>
    </row>
    <row r="58" spans="1:5" x14ac:dyDescent="0.25">
      <c r="A58" s="22">
        <v>56</v>
      </c>
      <c r="B58" s="5" t="s">
        <v>72</v>
      </c>
      <c r="C58" s="5"/>
      <c r="D58" s="2">
        <f>0.97*2.24</f>
        <v>2.1728000000000001</v>
      </c>
      <c r="E58" s="16"/>
    </row>
    <row r="59" spans="1:5" x14ac:dyDescent="0.25">
      <c r="A59" s="22">
        <v>57</v>
      </c>
      <c r="B59" s="5"/>
      <c r="C59" s="5" t="s">
        <v>56</v>
      </c>
      <c r="D59" s="5"/>
      <c r="E59" s="16">
        <f>1.46*1.45</f>
        <v>2.117</v>
      </c>
    </row>
    <row r="60" spans="1:5" x14ac:dyDescent="0.25">
      <c r="A60" s="22">
        <v>58</v>
      </c>
      <c r="B60" s="5"/>
      <c r="C60" s="5" t="s">
        <v>73</v>
      </c>
      <c r="D60" s="5"/>
      <c r="E60" s="16">
        <f>1.47*0.57</f>
        <v>0.83789999999999987</v>
      </c>
    </row>
    <row r="61" spans="1:5" x14ac:dyDescent="0.25">
      <c r="A61" s="22">
        <v>59</v>
      </c>
      <c r="B61" s="5" t="s">
        <v>74</v>
      </c>
      <c r="C61" s="5"/>
      <c r="D61" s="2">
        <f>0.97*2.4</f>
        <v>2.3279999999999998</v>
      </c>
      <c r="E61" s="16"/>
    </row>
    <row r="62" spans="1:5" x14ac:dyDescent="0.25">
      <c r="A62" s="22">
        <v>60</v>
      </c>
      <c r="B62" s="5"/>
      <c r="C62" s="5" t="s">
        <v>56</v>
      </c>
      <c r="D62" s="5"/>
      <c r="E62" s="16">
        <f>1.46*1.45</f>
        <v>2.117</v>
      </c>
    </row>
    <row r="63" spans="1:5" x14ac:dyDescent="0.25">
      <c r="A63" s="22">
        <v>61</v>
      </c>
      <c r="B63" s="5" t="s">
        <v>75</v>
      </c>
      <c r="C63" s="5"/>
      <c r="D63" s="2">
        <f>0.98*2.28</f>
        <v>2.2343999999999999</v>
      </c>
      <c r="E63" s="16"/>
    </row>
    <row r="64" spans="1:5" ht="15.75" thickBot="1" x14ac:dyDescent="0.3">
      <c r="A64" s="23">
        <v>62</v>
      </c>
      <c r="B64" s="17"/>
      <c r="C64" s="17" t="s">
        <v>76</v>
      </c>
      <c r="D64" s="17"/>
      <c r="E64" s="19">
        <f>0.96*1.46</f>
        <v>1.4016</v>
      </c>
    </row>
    <row r="65" spans="1:5" ht="19.5" thickBot="1" x14ac:dyDescent="0.3">
      <c r="A65" s="1"/>
      <c r="B65" s="1"/>
      <c r="C65" s="1"/>
      <c r="D65" s="20">
        <f>SUM(D3:D64)</f>
        <v>8.4600000000000009</v>
      </c>
      <c r="E65" s="21">
        <f>SUM(E3:E64)</f>
        <v>104.30720000000001</v>
      </c>
    </row>
    <row r="66" spans="1:5" x14ac:dyDescent="0.25">
      <c r="A66" s="1"/>
      <c r="B66" s="1"/>
      <c r="C66" s="1"/>
      <c r="D66" s="1"/>
      <c r="E66" s="3"/>
    </row>
    <row r="67" spans="1:5" x14ac:dyDescent="0.25">
      <c r="E67" s="4"/>
    </row>
  </sheetData>
  <autoFilter ref="A2:E64"/>
  <mergeCells count="1"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Accommodations</vt:lpstr>
      <vt:lpstr>Main Office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mahmood</dc:creator>
  <cp:lastModifiedBy>Yama Shamsi</cp:lastModifiedBy>
  <cp:lastPrinted>2016-11-14T07:10:28Z</cp:lastPrinted>
  <dcterms:created xsi:type="dcterms:W3CDTF">2016-11-14T06:42:53Z</dcterms:created>
  <dcterms:modified xsi:type="dcterms:W3CDTF">2016-11-17T11:01:28Z</dcterms:modified>
</cp:coreProperties>
</file>