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https://unesco-my.sharepoint.com/personal/s_sadaat_unesco_org/Documents/Procurement Cases for 2025/04. CFP/01. AFG25CFP001/02. CFP Tender/"/>
    </mc:Choice>
  </mc:AlternateContent>
  <xr:revisionPtr revIDLastSave="4" documentId="13_ncr:1_{F2FC25AE-69BB-4C5D-979B-FFC318FEB610}" xr6:coauthVersionLast="47" xr6:coauthVersionMax="47" xr10:uidLastSave="{321D16E1-E352-4E9C-93BB-D76D01EE826F}"/>
  <bookViews>
    <workbookView xWindow="-28920" yWindow="-120" windowWidth="29040" windowHeight="15840" xr2:uid="{00000000-000D-0000-FFFF-FFFF00000000}"/>
  </bookViews>
  <sheets>
    <sheet name="Detailed Budget" sheetId="4" r:id="rId1"/>
    <sheet name="Training" sheetId="5" r:id="rId2"/>
  </sheets>
  <externalReferences>
    <externalReference r:id="rId3"/>
  </externalReferences>
  <definedNames>
    <definedName name="m">#REF!</definedName>
    <definedName name="n">#REF!</definedName>
    <definedName name="Planned">#REF!</definedName>
    <definedName name="planned2">#REF!</definedName>
    <definedName name="source">'[1]Piv_2022_12.07.2022'!$1:$1048576</definedName>
    <definedName name="sourcedata2021">'[1]PIV_2021_20.01.2022'!$1:$1048576</definedName>
    <definedName name="zia">#REF!</definedName>
    <definedName name="zia00">#REF!</definedName>
    <definedName name="zia0000">#REF!</definedName>
    <definedName name="zia10">#REF!</definedName>
    <definedName name="zia11">#REF!</definedName>
    <definedName name="zia1234">#REF!</definedName>
    <definedName name="Zia13">#REF!</definedName>
    <definedName name="zia15">#REF!</definedName>
    <definedName name="Zia2">#REF!</definedName>
    <definedName name="zia20">#REF!</definedName>
    <definedName name="Zia3">#REF!</definedName>
    <definedName name="zia30">#REF!</definedName>
    <definedName name="zia4">#REF!</definedName>
    <definedName name="zia5">#REF!</definedName>
    <definedName name="zia6">#REF!</definedName>
    <definedName name="zia7">#REF!</definedName>
    <definedName name="zia8">#REF!</definedName>
    <definedName name="zia9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" i="4" l="1"/>
  <c r="K18" i="4"/>
  <c r="H18" i="4"/>
  <c r="M18" i="4" s="1"/>
  <c r="H17" i="4"/>
  <c r="K17" i="4" s="1"/>
  <c r="H16" i="4"/>
  <c r="H15" i="4"/>
  <c r="H19" i="4"/>
  <c r="R7" i="5"/>
  <c r="B17" i="5"/>
  <c r="J37" i="4"/>
  <c r="J33" i="4"/>
  <c r="J26" i="4"/>
  <c r="J21" i="4"/>
  <c r="J11" i="4"/>
  <c r="J5" i="4"/>
  <c r="J25" i="4" s="1"/>
  <c r="H20" i="4"/>
  <c r="H14" i="4"/>
  <c r="H13" i="4"/>
  <c r="H12" i="4"/>
  <c r="K12" i="4" s="1"/>
  <c r="M12" i="4" s="1"/>
  <c r="H10" i="4"/>
  <c r="M17" i="4" l="1"/>
  <c r="K16" i="4"/>
  <c r="M16" i="4" s="1"/>
  <c r="K15" i="4"/>
  <c r="J46" i="4"/>
  <c r="J47" i="4"/>
  <c r="K19" i="4"/>
  <c r="M19" i="4" s="1"/>
  <c r="K13" i="4"/>
  <c r="M13" i="4" s="1"/>
  <c r="K14" i="4"/>
  <c r="K20" i="4"/>
  <c r="K10" i="4"/>
  <c r="H6" i="4"/>
  <c r="H27" i="4"/>
  <c r="M38" i="5"/>
  <c r="B19" i="5"/>
  <c r="Q11" i="5"/>
  <c r="N10" i="5"/>
  <c r="M10" i="5"/>
  <c r="K10" i="5"/>
  <c r="I10" i="5"/>
  <c r="G10" i="5"/>
  <c r="O10" i="5" s="1"/>
  <c r="E10" i="5"/>
  <c r="N8" i="5"/>
  <c r="M8" i="5"/>
  <c r="K8" i="5"/>
  <c r="I8" i="5"/>
  <c r="E8" i="5"/>
  <c r="O7" i="5"/>
  <c r="N7" i="5"/>
  <c r="M7" i="5"/>
  <c r="K7" i="5"/>
  <c r="J7" i="5"/>
  <c r="H7" i="5"/>
  <c r="I7" i="5" s="1"/>
  <c r="G7" i="5"/>
  <c r="F7" i="5"/>
  <c r="G8" i="5" s="1"/>
  <c r="O8" i="5" s="1"/>
  <c r="E7" i="5"/>
  <c r="N6" i="5"/>
  <c r="M6" i="5"/>
  <c r="J6" i="5"/>
  <c r="K6" i="5" s="1"/>
  <c r="H6" i="5"/>
  <c r="I6" i="5" s="1"/>
  <c r="F6" i="5"/>
  <c r="G6" i="5" s="1"/>
  <c r="E6" i="5"/>
  <c r="H45" i="4"/>
  <c r="K45" i="4" s="1"/>
  <c r="H44" i="4"/>
  <c r="K44" i="4" s="1"/>
  <c r="H43" i="4"/>
  <c r="K43" i="4" s="1"/>
  <c r="H42" i="4"/>
  <c r="K42" i="4" s="1"/>
  <c r="H41" i="4"/>
  <c r="K41" i="4" s="1"/>
  <c r="H40" i="4"/>
  <c r="K40" i="4" s="1"/>
  <c r="H39" i="4"/>
  <c r="K39" i="4" s="1"/>
  <c r="H38" i="4"/>
  <c r="H36" i="4"/>
  <c r="K36" i="4" s="1"/>
  <c r="H35" i="4"/>
  <c r="K35" i="4" s="1"/>
  <c r="H34" i="4"/>
  <c r="H32" i="4"/>
  <c r="K32" i="4" s="1"/>
  <c r="H31" i="4"/>
  <c r="K31" i="4" s="1"/>
  <c r="H30" i="4"/>
  <c r="K30" i="4" s="1"/>
  <c r="H29" i="4"/>
  <c r="K29" i="4" s="1"/>
  <c r="H28" i="4"/>
  <c r="K28" i="4" s="1"/>
  <c r="M28" i="4" s="1"/>
  <c r="H24" i="4"/>
  <c r="K24" i="4" s="1"/>
  <c r="H9" i="4"/>
  <c r="K9" i="4" s="1"/>
  <c r="H8" i="4"/>
  <c r="K8" i="4" s="1"/>
  <c r="H7" i="4"/>
  <c r="K7" i="4" s="1"/>
  <c r="M15" i="4" l="1"/>
  <c r="H26" i="4"/>
  <c r="K38" i="4"/>
  <c r="K37" i="4" s="1"/>
  <c r="H37" i="4"/>
  <c r="K11" i="4"/>
  <c r="H33" i="4"/>
  <c r="H46" i="4" s="1"/>
  <c r="H5" i="4"/>
  <c r="M20" i="4"/>
  <c r="M14" i="4"/>
  <c r="K34" i="4"/>
  <c r="K33" i="4" s="1"/>
  <c r="K6" i="4"/>
  <c r="K27" i="4"/>
  <c r="M42" i="4"/>
  <c r="M39" i="4"/>
  <c r="M45" i="4"/>
  <c r="M40" i="4"/>
  <c r="M31" i="4"/>
  <c r="B18" i="5"/>
  <c r="K11" i="5"/>
  <c r="E11" i="5"/>
  <c r="M11" i="5"/>
  <c r="N11" i="5"/>
  <c r="P8" i="5"/>
  <c r="R8" i="5" s="1"/>
  <c r="I11" i="5"/>
  <c r="O6" i="5"/>
  <c r="G11" i="5"/>
  <c r="P10" i="5"/>
  <c r="R10" i="5" s="1"/>
  <c r="P7" i="5"/>
  <c r="F23" i="4" s="1"/>
  <c r="H23" i="4" s="1"/>
  <c r="K23" i="4" s="1"/>
  <c r="M24" i="4"/>
  <c r="M7" i="4"/>
  <c r="M35" i="4"/>
  <c r="M8" i="4"/>
  <c r="M29" i="4"/>
  <c r="M32" i="4"/>
  <c r="M10" i="4"/>
  <c r="M9" i="4"/>
  <c r="M44" i="4"/>
  <c r="M41" i="4"/>
  <c r="M38" i="4" l="1"/>
  <c r="M27" i="4"/>
  <c r="K26" i="4"/>
  <c r="K46" i="4" s="1"/>
  <c r="M37" i="4"/>
  <c r="M6" i="4"/>
  <c r="K5" i="4"/>
  <c r="M34" i="4"/>
  <c r="M30" i="4"/>
  <c r="P6" i="5"/>
  <c r="O11" i="5"/>
  <c r="M36" i="4"/>
  <c r="M23" i="4"/>
  <c r="M43" i="4"/>
  <c r="P11" i="5" l="1"/>
  <c r="R6" i="5"/>
  <c r="F22" i="4" s="1"/>
  <c r="H22" i="4" s="1"/>
  <c r="K22" i="4" l="1"/>
  <c r="K21" i="4" s="1"/>
  <c r="K25" i="4" s="1"/>
  <c r="M22" i="4"/>
  <c r="H21" i="4"/>
  <c r="H25" i="4" s="1"/>
  <c r="H47" i="4" s="1"/>
  <c r="R11" i="5"/>
  <c r="L45" i="4"/>
  <c r="K47" i="4" l="1"/>
  <c r="L17" i="4" l="1"/>
  <c r="L18" i="4"/>
  <c r="L19" i="4"/>
  <c r="L16" i="4"/>
  <c r="L15" i="4"/>
  <c r="L25" i="4"/>
  <c r="L26" i="4"/>
  <c r="M47" i="4"/>
  <c r="L13" i="4"/>
  <c r="L36" i="4"/>
  <c r="L38" i="4"/>
  <c r="L12" i="4"/>
  <c r="L35" i="4"/>
  <c r="L44" i="4"/>
  <c r="L39" i="4"/>
  <c r="L29" i="4"/>
  <c r="L47" i="4"/>
  <c r="L14" i="4"/>
  <c r="L41" i="4"/>
  <c r="L7" i="4"/>
  <c r="L23" i="4"/>
  <c r="L5" i="4"/>
  <c r="L31" i="4"/>
  <c r="L20" i="4"/>
  <c r="L32" i="4"/>
  <c r="L46" i="4"/>
  <c r="L43" i="4"/>
  <c r="L28" i="4"/>
  <c r="L42" i="4"/>
  <c r="L33" i="4"/>
  <c r="L8" i="4"/>
  <c r="L22" i="4"/>
  <c r="L37" i="4"/>
  <c r="L9" i="4"/>
  <c r="L27" i="4"/>
  <c r="L10" i="4"/>
  <c r="L40" i="4"/>
  <c r="L21" i="4"/>
  <c r="L24" i="4"/>
  <c r="L48" i="4"/>
  <c r="L11" i="4"/>
  <c r="L34" i="4"/>
  <c r="L6" i="4"/>
  <c r="L30" i="4"/>
</calcChain>
</file>

<file path=xl/sharedStrings.xml><?xml version="1.0" encoding="utf-8"?>
<sst xmlns="http://schemas.openxmlformats.org/spreadsheetml/2006/main" count="143" uniqueCount="101">
  <si>
    <t>Total</t>
  </si>
  <si>
    <t>Grand Total</t>
  </si>
  <si>
    <t>Days</t>
  </si>
  <si>
    <t>Item Description</t>
  </si>
  <si>
    <t>Budget Line</t>
  </si>
  <si>
    <t xml:space="preserve">Number of Units             </t>
  </si>
  <si>
    <t xml:space="preserve">Unit Cost (US$) </t>
  </si>
  <si>
    <t>Percentage time worked for project</t>
  </si>
  <si>
    <t>Total budget for this line  (US$)</t>
  </si>
  <si>
    <t xml:space="preserve">Partner's contribution (US$)                </t>
  </si>
  <si>
    <t xml:space="preserve">UNESCO contribution (US$)                </t>
  </si>
  <si>
    <t>% (Out of Total Budget</t>
  </si>
  <si>
    <t>a</t>
  </si>
  <si>
    <t>b</t>
  </si>
  <si>
    <t>c</t>
  </si>
  <si>
    <t>d</t>
  </si>
  <si>
    <t>e</t>
  </si>
  <si>
    <t>f=a*c*e*f</t>
  </si>
  <si>
    <t>Number</t>
  </si>
  <si>
    <t>Councellors (Province)</t>
  </si>
  <si>
    <t>Project Cost (Trainings)</t>
  </si>
  <si>
    <t>Pre Service Training for PCM and DCM</t>
  </si>
  <si>
    <t>lump sum (See Annex)</t>
  </si>
  <si>
    <t>Pre Service Training for Facilitators</t>
  </si>
  <si>
    <t>In-Service Training for Facilitators</t>
  </si>
  <si>
    <t>Operation Cost (Main Office Personnel)</t>
  </si>
  <si>
    <t>Project Officer (Kabul)</t>
  </si>
  <si>
    <t>Field Coordination Officer (Province/Kabul)</t>
  </si>
  <si>
    <t>Provincial Office Cleaner (Province)</t>
  </si>
  <si>
    <t>Operation Cost (Procurement of goods &amp; services)</t>
  </si>
  <si>
    <t>Audit cost</t>
  </si>
  <si>
    <t>Office Furnishing Cost (Table, chair etc.)</t>
  </si>
  <si>
    <t>Operation Cost (Other Expenses)</t>
  </si>
  <si>
    <t xml:space="preserve">Vehicle Rent </t>
  </si>
  <si>
    <t xml:space="preserve">Month </t>
  </si>
  <si>
    <t xml:space="preserve">Communication Cost </t>
  </si>
  <si>
    <t>Office Supplies/Stationary/Utilities</t>
  </si>
  <si>
    <t>Fuel and Generator Repair and Maintenance</t>
  </si>
  <si>
    <t xml:space="preserve">Field Monitoring Transportation cost </t>
  </si>
  <si>
    <t>Notes:</t>
  </si>
  <si>
    <t>Cost per Beneficiary:</t>
  </si>
  <si>
    <t xml:space="preserve">Cost breakdown must be deemed reasonable and fair in comparison in prevailing market trends, and represents value for money. </t>
  </si>
  <si>
    <t>Budget financed by UNESCO should only include financial provisions for activities that are directly relevant to achievement of IPA outcomes. Indirect/overhead costs should be borne by the Partner.</t>
  </si>
  <si>
    <t>Nature and breakdown of partner’s contribution to be confirmed at the latest during workplan elaboration.</t>
  </si>
  <si>
    <t>Description</t>
  </si>
  <si>
    <t>No. of participant</t>
  </si>
  <si>
    <t xml:space="preserve">DSA </t>
  </si>
  <si>
    <t>Transportation</t>
  </si>
  <si>
    <t xml:space="preserve">Lunch  </t>
  </si>
  <si>
    <t xml:space="preserve">Refreshment </t>
  </si>
  <si>
    <t>Stationary
(Participants+Workshop)</t>
  </si>
  <si>
    <t>Mahram</t>
  </si>
  <si>
    <t xml:space="preserve">Venue </t>
  </si>
  <si>
    <t>Remark</t>
  </si>
  <si>
    <t>Unit Cost</t>
  </si>
  <si>
    <t>Total Cost</t>
  </si>
  <si>
    <t>Total cost</t>
  </si>
  <si>
    <t>DSA</t>
  </si>
  <si>
    <t xml:space="preserve">Transportation </t>
  </si>
  <si>
    <t>ToT Training for Master Trainers 
(covered by UNESCO)</t>
  </si>
  <si>
    <t>organized and covered by UNESCO</t>
  </si>
  <si>
    <t>70% female receive mahram cost. 100% transportation cost, 50% DSA</t>
  </si>
  <si>
    <t xml:space="preserve">Pre Service Training for PCM and DCM </t>
  </si>
  <si>
    <t xml:space="preserve">Pre Service Training for Facilitators </t>
  </si>
  <si>
    <t>VLC Training for PCM and DCM (covered by UNESCO</t>
  </si>
  <si>
    <t>VLC Training for VLC members by PCM and DCM</t>
  </si>
  <si>
    <t># of learners</t>
  </si>
  <si>
    <t># of Districts</t>
  </si>
  <si>
    <t># of learners/class</t>
  </si>
  <si>
    <t># of shifts/class</t>
  </si>
  <si>
    <t># of classes/facilitators</t>
  </si>
  <si>
    <t>Name of Organization:</t>
  </si>
  <si>
    <t>Name of province: Kunar</t>
  </si>
  <si>
    <t xml:space="preserve">Name of Organization: </t>
  </si>
  <si>
    <t xml:space="preserve">Finance Officer/Assistant (50%) (Kabul) </t>
  </si>
  <si>
    <t>Other Personnel (Program Manager, 30%) (Kabul)</t>
  </si>
  <si>
    <t>Class kits for learners (pencil, sharpner, eraser)</t>
  </si>
  <si>
    <t>Class kits for facilitators (whiteboard, marker, duster, water jug)</t>
  </si>
  <si>
    <t>Printing of SBL books, notebooks and bags with UNESCO logo</t>
  </si>
  <si>
    <t>M&amp;E Officer (100%) (Province/Kabul)</t>
  </si>
  <si>
    <t>Office Equipment</t>
  </si>
  <si>
    <t>Project Cost (Personnes)</t>
  </si>
  <si>
    <t>Project Cost (Kits and teaching &amp; learning materials)</t>
  </si>
  <si>
    <r>
      <t xml:space="preserve">Unit of measurement </t>
    </r>
    <r>
      <rPr>
        <sz val="10"/>
        <color rgb="FF000000"/>
        <rFont val="Calibri"/>
        <family val="2"/>
        <scheme val="minor"/>
      </rPr>
      <t>(month/person, lump sum, times, etc)</t>
    </r>
  </si>
  <si>
    <t>Times</t>
  </si>
  <si>
    <r>
      <t xml:space="preserve">Duration </t>
    </r>
    <r>
      <rPr>
        <sz val="10"/>
        <color rgb="FF000000"/>
        <rFont val="Calibri"/>
        <family val="2"/>
        <scheme val="minor"/>
      </rPr>
      <t>(months / days/times)</t>
    </r>
  </si>
  <si>
    <t xml:space="preserve">Internet Charges </t>
  </si>
  <si>
    <r>
      <t xml:space="preserve">Bank/digital payment </t>
    </r>
    <r>
      <rPr>
        <sz val="10"/>
        <rFont val="Calibri"/>
        <family val="2"/>
        <scheme val="minor"/>
      </rPr>
      <t>Charges</t>
    </r>
    <r>
      <rPr>
        <sz val="10"/>
        <color theme="1"/>
        <rFont val="Calibri"/>
        <family val="2"/>
        <scheme val="minor"/>
      </rPr>
      <t xml:space="preserve"> </t>
    </r>
  </si>
  <si>
    <t xml:space="preserve">Office rent (%) </t>
  </si>
  <si>
    <t>Sub-Total Program Cost</t>
  </si>
  <si>
    <t>Sub-Total Operation Cost</t>
  </si>
  <si>
    <t xml:space="preserve">Master Trainers </t>
  </si>
  <si>
    <t xml:space="preserve">Provincial Community Mobilzer </t>
  </si>
  <si>
    <t>District Community Mobilzer (2 per district)</t>
  </si>
  <si>
    <t>Facilitators (Salary+Winterization) - 1 per class</t>
  </si>
  <si>
    <r>
      <rPr>
        <b/>
        <sz val="11"/>
        <color theme="1"/>
        <rFont val="Calibri"/>
        <family val="2"/>
        <scheme val="minor"/>
      </rPr>
      <t>Name of province:</t>
    </r>
    <r>
      <rPr>
        <sz val="11"/>
        <color theme="1"/>
        <rFont val="Calibri"/>
        <family val="2"/>
        <scheme val="minor"/>
      </rPr>
      <t xml:space="preserve"> </t>
    </r>
  </si>
  <si>
    <r>
      <t>Learners' tool kits (</t>
    </r>
    <r>
      <rPr>
        <i/>
        <sz val="10"/>
        <color rgb="FF000000"/>
        <rFont val="Calibri"/>
        <family val="2"/>
        <scheme val="minor"/>
      </rPr>
      <t>tailoring</t>
    </r>
    <r>
      <rPr>
        <sz val="10"/>
        <color rgb="FF000000"/>
        <rFont val="Calibri"/>
        <family val="2"/>
        <scheme val="minor"/>
      </rPr>
      <t>)</t>
    </r>
  </si>
  <si>
    <r>
      <t>Learners' tool kits (</t>
    </r>
    <r>
      <rPr>
        <i/>
        <sz val="10"/>
        <color rgb="FF000000"/>
        <rFont val="Calibri"/>
        <family val="2"/>
        <scheme val="minor"/>
      </rPr>
      <t>poultary</t>
    </r>
    <r>
      <rPr>
        <sz val="10"/>
        <color rgb="FF000000"/>
        <rFont val="Calibri"/>
        <family val="2"/>
        <scheme val="minor"/>
      </rPr>
      <t>)</t>
    </r>
  </si>
  <si>
    <r>
      <t>Learners' tool kits (</t>
    </r>
    <r>
      <rPr>
        <i/>
        <sz val="10"/>
        <color rgb="FF000000"/>
        <rFont val="Calibri"/>
        <family val="2"/>
        <scheme val="minor"/>
      </rPr>
      <t>dairy products</t>
    </r>
    <r>
      <rPr>
        <sz val="10"/>
        <color rgb="FF000000"/>
        <rFont val="Calibri"/>
        <family val="2"/>
        <scheme val="minor"/>
      </rPr>
      <t>)</t>
    </r>
  </si>
  <si>
    <r>
      <t>Learners' tool kits (</t>
    </r>
    <r>
      <rPr>
        <i/>
        <sz val="10"/>
        <color rgb="FF000000"/>
        <rFont val="Calibri"/>
        <family val="2"/>
        <scheme val="minor"/>
      </rPr>
      <t>vegetable farming</t>
    </r>
    <r>
      <rPr>
        <sz val="10"/>
        <color rgb="FF000000"/>
        <rFont val="Calibri"/>
        <family val="2"/>
        <scheme val="minor"/>
      </rPr>
      <t>)</t>
    </r>
  </si>
  <si>
    <r>
      <t xml:space="preserve">Learners' tool kits (other </t>
    </r>
    <r>
      <rPr>
        <i/>
        <sz val="10"/>
        <color rgb="FF000000"/>
        <rFont val="Calibri"/>
        <family val="2"/>
        <scheme val="minor"/>
      </rPr>
      <t>relevant skills</t>
    </r>
    <r>
      <rPr>
        <sz val="10"/>
        <color rgb="FF000000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</si>
</sst>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6" formatCode="&quot;$&quot;#,##0_);[Red]\(&quot;$&quot;#,##0\)"/>
    <numFmt numFmtId="8" formatCode="&quot;$&quot;#,##0.00_);[Red]\(&quot;$&quot;#,##0.0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_(* #,##0.0_);_(* \(#,##0.0\);_(* &quot;-&quot;?_);_(@_)"/>
    <numFmt numFmtId="167" formatCode="_(* #,##0_);_(* \(#,##0\);_(* &quot;-&quot;?_);_(@_)"/>
    <numFmt numFmtId="168" formatCode="_(* #,##0.0_);_(* \(#,##0.0\);_(* &quot;-&quot;_);_(@_)"/>
    <numFmt numFmtId="169" formatCode="_(&quot;$&quot;* #,##0_);_(&quot;$&quot;* \(#,##0\);_(&quot;$&quot;* &quot;-&quot;??_);_(@_)"/>
    <numFmt numFmtId="170" formatCode="&quot;$&quot;#,##0"/>
    <numFmt numFmtId="171" formatCode="&quot;$&quot;#,##0.0_);[Red]\(&quot;$&quot;#,##0.0\)"/>
    <numFmt numFmtId="172" formatCode="[$$-409]#,##0.00"/>
    <numFmt numFmtId="173" formatCode="_(* #,##0.00_);_(* \(#,##0.00\);_(* &quot;-&quot;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rgb="FF00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9D08E"/>
        <bgColor indexed="64"/>
      </patternFill>
    </fill>
    <fill>
      <patternFill patternType="mediumGray"/>
    </fill>
    <fill>
      <patternFill patternType="solid">
        <fgColor rgb="FFB4C6E7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E0B4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8CBAD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mediumGray">
        <bgColor theme="9" tint="0.39997558519241921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</cellStyleXfs>
  <cellXfs count="132">
    <xf numFmtId="0" fontId="0" fillId="0" borderId="0" xfId="0"/>
    <xf numFmtId="164" fontId="0" fillId="0" borderId="0" xfId="1" applyNumberFormat="1" applyFont="1" applyAlignment="1">
      <alignment horizontal="center"/>
    </xf>
    <xf numFmtId="165" fontId="0" fillId="0" borderId="0" xfId="2" applyNumberFormat="1" applyFont="1" applyAlignment="1">
      <alignment horizontal="center"/>
    </xf>
    <xf numFmtId="0" fontId="0" fillId="2" borderId="0" xfId="0" applyFill="1"/>
    <xf numFmtId="10" fontId="0" fillId="2" borderId="0" xfId="2" applyNumberFormat="1" applyFont="1" applyFill="1"/>
    <xf numFmtId="0" fontId="2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164" fontId="3" fillId="3" borderId="1" xfId="1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165" fontId="3" fillId="3" borderId="1" xfId="2" applyNumberFormat="1" applyFont="1" applyFill="1" applyBorder="1" applyAlignment="1">
      <alignment horizontal="center" vertical="center" wrapText="1"/>
    </xf>
    <xf numFmtId="9" fontId="0" fillId="2" borderId="0" xfId="2" applyFont="1" applyFill="1"/>
    <xf numFmtId="0" fontId="2" fillId="5" borderId="1" xfId="0" applyFont="1" applyFill="1" applyBorder="1" applyAlignment="1">
      <alignment vertical="center"/>
    </xf>
    <xf numFmtId="0" fontId="2" fillId="5" borderId="1" xfId="0" applyFont="1" applyFill="1" applyBorder="1" applyAlignment="1">
      <alignment vertical="center" wrapText="1"/>
    </xf>
    <xf numFmtId="41" fontId="3" fillId="5" borderId="1" xfId="0" applyNumberFormat="1" applyFont="1" applyFill="1" applyBorder="1" applyAlignment="1">
      <alignment vertical="center"/>
    </xf>
    <xf numFmtId="0" fontId="3" fillId="5" borderId="1" xfId="0" applyFont="1" applyFill="1" applyBorder="1" applyAlignment="1">
      <alignment vertical="center" wrapText="1"/>
    </xf>
    <xf numFmtId="164" fontId="3" fillId="5" borderId="1" xfId="1" applyNumberFormat="1" applyFont="1" applyFill="1" applyBorder="1" applyAlignment="1">
      <alignment horizontal="center" vertical="center" wrapText="1"/>
    </xf>
    <xf numFmtId="166" fontId="3" fillId="5" borderId="1" xfId="0" applyNumberFormat="1" applyFont="1" applyFill="1" applyBorder="1" applyAlignment="1">
      <alignment vertical="center" wrapText="1"/>
    </xf>
    <xf numFmtId="0" fontId="5" fillId="4" borderId="1" xfId="0" applyFont="1" applyFill="1" applyBorder="1"/>
    <xf numFmtId="41" fontId="3" fillId="5" borderId="1" xfId="0" applyNumberFormat="1" applyFont="1" applyFill="1" applyBorder="1" applyAlignment="1">
      <alignment vertical="center" wrapText="1"/>
    </xf>
    <xf numFmtId="165" fontId="3" fillId="5" borderId="1" xfId="2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41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164" fontId="4" fillId="0" borderId="1" xfId="1" applyNumberFormat="1" applyFont="1" applyBorder="1" applyAlignment="1">
      <alignment horizontal="center" vertical="center"/>
    </xf>
    <xf numFmtId="167" fontId="4" fillId="0" borderId="1" xfId="0" applyNumberFormat="1" applyFont="1" applyBorder="1" applyAlignment="1">
      <alignment vertical="center"/>
    </xf>
    <xf numFmtId="9" fontId="4" fillId="0" borderId="1" xfId="2" applyFont="1" applyBorder="1" applyAlignment="1">
      <alignment vertical="center"/>
    </xf>
    <xf numFmtId="165" fontId="4" fillId="0" borderId="1" xfId="2" applyNumberFormat="1" applyFont="1" applyBorder="1" applyAlignment="1">
      <alignment horizontal="center" vertical="center"/>
    </xf>
    <xf numFmtId="164" fontId="0" fillId="2" borderId="0" xfId="0" applyNumberFormat="1" applyFill="1"/>
    <xf numFmtId="0" fontId="3" fillId="5" borderId="1" xfId="0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166" fontId="4" fillId="6" borderId="1" xfId="0" applyNumberFormat="1" applyFont="1" applyFill="1" applyBorder="1" applyAlignment="1">
      <alignment vertical="center"/>
    </xf>
    <xf numFmtId="166" fontId="4" fillId="0" borderId="1" xfId="0" applyNumberFormat="1" applyFont="1" applyBorder="1" applyAlignment="1">
      <alignment vertical="center"/>
    </xf>
    <xf numFmtId="164" fontId="4" fillId="6" borderId="1" xfId="1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vertical="center" wrapText="1"/>
    </xf>
    <xf numFmtId="168" fontId="5" fillId="0" borderId="1" xfId="0" applyNumberFormat="1" applyFont="1" applyBorder="1" applyAlignment="1">
      <alignment vertical="center"/>
    </xf>
    <xf numFmtId="165" fontId="0" fillId="2" borderId="0" xfId="2" applyNumberFormat="1" applyFont="1" applyFill="1"/>
    <xf numFmtId="9" fontId="0" fillId="2" borderId="0" xfId="0" applyNumberFormat="1" applyFill="1"/>
    <xf numFmtId="167" fontId="3" fillId="7" borderId="1" xfId="0" applyNumberFormat="1" applyFont="1" applyFill="1" applyBorder="1" applyAlignment="1">
      <alignment vertical="center"/>
    </xf>
    <xf numFmtId="165" fontId="3" fillId="7" borderId="1" xfId="2" applyNumberFormat="1" applyFont="1" applyFill="1" applyBorder="1" applyAlignment="1">
      <alignment horizontal="center" vertical="center"/>
    </xf>
    <xf numFmtId="43" fontId="0" fillId="2" borderId="0" xfId="0" applyNumberFormat="1" applyFill="1"/>
    <xf numFmtId="3" fontId="0" fillId="0" borderId="0" xfId="0" applyNumberFormat="1"/>
    <xf numFmtId="0" fontId="4" fillId="2" borderId="0" xfId="0" applyFont="1" applyFill="1" applyAlignment="1">
      <alignment vertical="center"/>
    </xf>
    <xf numFmtId="0" fontId="5" fillId="2" borderId="0" xfId="0" applyFont="1" applyFill="1"/>
    <xf numFmtId="164" fontId="5" fillId="2" borderId="0" xfId="1" applyNumberFormat="1" applyFont="1" applyFill="1" applyAlignment="1">
      <alignment horizontal="center"/>
    </xf>
    <xf numFmtId="43" fontId="5" fillId="2" borderId="0" xfId="0" applyNumberFormat="1" applyFont="1" applyFill="1"/>
    <xf numFmtId="165" fontId="0" fillId="2" borderId="0" xfId="2" applyNumberFormat="1" applyFont="1" applyFill="1" applyAlignment="1">
      <alignment horizontal="center"/>
    </xf>
    <xf numFmtId="164" fontId="0" fillId="2" borderId="0" xfId="1" applyNumberFormat="1" applyFont="1" applyFill="1" applyAlignment="1">
      <alignment horizontal="center"/>
    </xf>
    <xf numFmtId="43" fontId="0" fillId="2" borderId="0" xfId="1" applyFont="1" applyFill="1" applyAlignment="1">
      <alignment horizontal="center"/>
    </xf>
    <xf numFmtId="167" fontId="0" fillId="2" borderId="0" xfId="0" applyNumberFormat="1" applyFill="1"/>
    <xf numFmtId="0" fontId="6" fillId="8" borderId="1" xfId="0" applyFont="1" applyFill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3" fontId="6" fillId="8" borderId="1" xfId="1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left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169" fontId="5" fillId="2" borderId="1" xfId="3" applyNumberFormat="1" applyFont="1" applyFill="1" applyBorder="1" applyAlignment="1">
      <alignment horizontal="center" vertical="center"/>
    </xf>
    <xf numFmtId="6" fontId="7" fillId="8" borderId="1" xfId="0" applyNumberFormat="1" applyFont="1" applyFill="1" applyBorder="1" applyAlignment="1">
      <alignment horizontal="center" vertical="center"/>
    </xf>
    <xf numFmtId="6" fontId="7" fillId="2" borderId="1" xfId="0" applyNumberFormat="1" applyFont="1" applyFill="1" applyBorder="1" applyAlignment="1">
      <alignment horizontal="center" vertical="center"/>
    </xf>
    <xf numFmtId="170" fontId="7" fillId="8" borderId="1" xfId="0" applyNumberFormat="1" applyFont="1" applyFill="1" applyBorder="1" applyAlignment="1">
      <alignment horizontal="center" vertical="center"/>
    </xf>
    <xf numFmtId="171" fontId="7" fillId="2" borderId="1" xfId="0" applyNumberFormat="1" applyFont="1" applyFill="1" applyBorder="1" applyAlignment="1">
      <alignment horizontal="center" vertical="center"/>
    </xf>
    <xf numFmtId="44" fontId="7" fillId="2" borderId="1" xfId="3" applyFont="1" applyFill="1" applyBorder="1" applyAlignment="1">
      <alignment horizontal="center" vertical="center"/>
    </xf>
    <xf numFmtId="44" fontId="7" fillId="2" borderId="1" xfId="0" applyNumberFormat="1" applyFont="1" applyFill="1" applyBorder="1" applyAlignment="1">
      <alignment horizontal="center" vertical="center"/>
    </xf>
    <xf numFmtId="6" fontId="5" fillId="2" borderId="1" xfId="0" applyNumberFormat="1" applyFont="1" applyFill="1" applyBorder="1" applyAlignment="1">
      <alignment horizontal="center" vertical="center"/>
    </xf>
    <xf numFmtId="44" fontId="5" fillId="8" borderId="1" xfId="0" applyNumberFormat="1" applyFont="1" applyFill="1" applyBorder="1" applyAlignment="1">
      <alignment horizontal="center" vertical="center"/>
    </xf>
    <xf numFmtId="169" fontId="7" fillId="2" borderId="1" xfId="3" applyNumberFormat="1" applyFont="1" applyFill="1" applyBorder="1" applyAlignment="1">
      <alignment horizontal="center" vertical="center" wrapText="1"/>
    </xf>
    <xf numFmtId="44" fontId="5" fillId="8" borderId="1" xfId="4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5" fillId="9" borderId="9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2" fillId="8" borderId="10" xfId="0" applyFont="1" applyFill="1" applyBorder="1" applyAlignment="1">
      <alignment vertical="center"/>
    </xf>
    <xf numFmtId="0" fontId="2" fillId="8" borderId="5" xfId="0" applyFont="1" applyFill="1" applyBorder="1" applyAlignment="1">
      <alignment vertical="center"/>
    </xf>
    <xf numFmtId="6" fontId="2" fillId="8" borderId="5" xfId="0" applyNumberFormat="1" applyFont="1" applyFill="1" applyBorder="1" applyAlignment="1">
      <alignment vertical="center"/>
    </xf>
    <xf numFmtId="43" fontId="2" fillId="8" borderId="5" xfId="1" applyFont="1" applyFill="1" applyBorder="1" applyAlignment="1">
      <alignment vertical="center"/>
    </xf>
    <xf numFmtId="169" fontId="2" fillId="8" borderId="5" xfId="0" applyNumberFormat="1" applyFont="1" applyFill="1" applyBorder="1" applyAlignment="1">
      <alignment vertical="center"/>
    </xf>
    <xf numFmtId="172" fontId="2" fillId="8" borderId="5" xfId="0" applyNumberFormat="1" applyFont="1" applyFill="1" applyBorder="1" applyAlignment="1">
      <alignment horizontal="center" vertical="center"/>
    </xf>
    <xf numFmtId="0" fontId="2" fillId="8" borderId="11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/>
    </xf>
    <xf numFmtId="6" fontId="2" fillId="2" borderId="0" xfId="0" applyNumberFormat="1" applyFont="1" applyFill="1" applyAlignment="1">
      <alignment vertical="center"/>
    </xf>
    <xf numFmtId="43" fontId="2" fillId="2" borderId="0" xfId="1" applyFont="1" applyFill="1" applyBorder="1" applyAlignment="1">
      <alignment vertical="center"/>
    </xf>
    <xf numFmtId="169" fontId="2" fillId="2" borderId="0" xfId="0" applyNumberFormat="1" applyFont="1" applyFill="1" applyAlignment="1">
      <alignment vertical="center"/>
    </xf>
    <xf numFmtId="172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5" fillId="10" borderId="0" xfId="0" applyFont="1" applyFill="1" applyAlignment="1">
      <alignment horizontal="center" vertical="center"/>
    </xf>
    <xf numFmtId="43" fontId="5" fillId="10" borderId="0" xfId="1" applyFont="1" applyFill="1" applyAlignment="1">
      <alignment horizontal="center" vertical="center"/>
    </xf>
    <xf numFmtId="43" fontId="5" fillId="2" borderId="0" xfId="1" applyFont="1" applyFill="1" applyAlignment="1">
      <alignment horizontal="center" vertical="center"/>
    </xf>
    <xf numFmtId="8" fontId="5" fillId="2" borderId="0" xfId="0" applyNumberFormat="1" applyFont="1" applyFill="1" applyAlignment="1">
      <alignment horizontal="center" vertical="center"/>
    </xf>
    <xf numFmtId="173" fontId="4" fillId="0" borderId="1" xfId="0" applyNumberFormat="1" applyFont="1" applyBorder="1" applyAlignment="1">
      <alignment vertical="center"/>
    </xf>
    <xf numFmtId="173" fontId="3" fillId="5" borderId="1" xfId="0" applyNumberFormat="1" applyFont="1" applyFill="1" applyBorder="1" applyAlignment="1">
      <alignment vertical="center"/>
    </xf>
    <xf numFmtId="173" fontId="5" fillId="0" borderId="1" xfId="0" applyNumberFormat="1" applyFont="1" applyBorder="1" applyAlignment="1">
      <alignment vertical="center"/>
    </xf>
    <xf numFmtId="173" fontId="4" fillId="6" borderId="1" xfId="0" applyNumberFormat="1" applyFont="1" applyFill="1" applyBorder="1" applyAlignment="1">
      <alignment vertical="center"/>
    </xf>
    <xf numFmtId="44" fontId="0" fillId="2" borderId="0" xfId="3" applyFont="1" applyFill="1" applyBorder="1"/>
    <xf numFmtId="0" fontId="3" fillId="7" borderId="1" xfId="0" applyFont="1" applyFill="1" applyBorder="1" applyAlignment="1">
      <alignment vertical="center"/>
    </xf>
    <xf numFmtId="41" fontId="3" fillId="7" borderId="1" xfId="0" applyNumberFormat="1" applyFont="1" applyFill="1" applyBorder="1" applyAlignment="1">
      <alignment vertical="center"/>
    </xf>
    <xf numFmtId="0" fontId="4" fillId="7" borderId="1" xfId="0" applyFont="1" applyFill="1" applyBorder="1" applyAlignment="1">
      <alignment vertical="center"/>
    </xf>
    <xf numFmtId="164" fontId="4" fillId="7" borderId="1" xfId="1" applyNumberFormat="1" applyFont="1" applyFill="1" applyBorder="1" applyAlignment="1">
      <alignment horizontal="center" vertical="center"/>
    </xf>
    <xf numFmtId="166" fontId="4" fillId="7" borderId="1" xfId="0" applyNumberFormat="1" applyFont="1" applyFill="1" applyBorder="1" applyAlignment="1">
      <alignment vertical="center"/>
    </xf>
    <xf numFmtId="0" fontId="0" fillId="0" borderId="1" xfId="0" applyBorder="1"/>
    <xf numFmtId="0" fontId="2" fillId="11" borderId="7" xfId="0" applyFont="1" applyFill="1" applyBorder="1" applyAlignment="1">
      <alignment vertical="center"/>
    </xf>
    <xf numFmtId="43" fontId="2" fillId="11" borderId="7" xfId="0" applyNumberFormat="1" applyFont="1" applyFill="1" applyBorder="1" applyAlignment="1">
      <alignment vertical="center"/>
    </xf>
    <xf numFmtId="44" fontId="8" fillId="11" borderId="7" xfId="3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8" fillId="0" borderId="0" xfId="0" applyFont="1"/>
    <xf numFmtId="0" fontId="3" fillId="12" borderId="10" xfId="0" applyFont="1" applyFill="1" applyBorder="1" applyAlignment="1">
      <alignment vertical="center"/>
    </xf>
    <xf numFmtId="0" fontId="3" fillId="12" borderId="5" xfId="0" applyFont="1" applyFill="1" applyBorder="1" applyAlignment="1">
      <alignment vertical="center"/>
    </xf>
    <xf numFmtId="41" fontId="3" fillId="12" borderId="5" xfId="0" applyNumberFormat="1" applyFont="1" applyFill="1" applyBorder="1" applyAlignment="1">
      <alignment vertical="center"/>
    </xf>
    <xf numFmtId="0" fontId="4" fillId="12" borderId="5" xfId="0" applyFont="1" applyFill="1" applyBorder="1" applyAlignment="1">
      <alignment vertical="center"/>
    </xf>
    <xf numFmtId="164" fontId="4" fillId="12" borderId="5" xfId="1" applyNumberFormat="1" applyFont="1" applyFill="1" applyBorder="1" applyAlignment="1">
      <alignment horizontal="center" vertical="center"/>
    </xf>
    <xf numFmtId="166" fontId="4" fillId="12" borderId="5" xfId="0" applyNumberFormat="1" applyFont="1" applyFill="1" applyBorder="1" applyAlignment="1">
      <alignment vertical="center"/>
    </xf>
    <xf numFmtId="166" fontId="4" fillId="12" borderId="11" xfId="0" applyNumberFormat="1" applyFont="1" applyFill="1" applyBorder="1" applyAlignment="1">
      <alignment vertical="center"/>
    </xf>
    <xf numFmtId="167" fontId="3" fillId="12" borderId="12" xfId="0" applyNumberFormat="1" applyFont="1" applyFill="1" applyBorder="1" applyAlignment="1">
      <alignment vertical="center"/>
    </xf>
    <xf numFmtId="0" fontId="5" fillId="13" borderId="11" xfId="0" applyFont="1" applyFill="1" applyBorder="1"/>
    <xf numFmtId="165" fontId="3" fillId="12" borderId="12" xfId="2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 wrapText="1"/>
    </xf>
    <xf numFmtId="0" fontId="6" fillId="8" borderId="1" xfId="0" applyFont="1" applyFill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 wrapText="1"/>
    </xf>
    <xf numFmtId="44" fontId="5" fillId="9" borderId="2" xfId="4" applyNumberFormat="1" applyFont="1" applyFill="1" applyBorder="1" applyAlignment="1">
      <alignment horizontal="center" vertical="center"/>
    </xf>
    <xf numFmtId="44" fontId="5" fillId="9" borderId="3" xfId="4" applyNumberFormat="1" applyFont="1" applyFill="1" applyBorder="1" applyAlignment="1">
      <alignment horizontal="center" vertical="center"/>
    </xf>
    <xf numFmtId="44" fontId="5" fillId="9" borderId="4" xfId="4" applyNumberFormat="1" applyFont="1" applyFill="1" applyBorder="1" applyAlignment="1">
      <alignment horizontal="center" vertical="center"/>
    </xf>
    <xf numFmtId="0" fontId="5" fillId="9" borderId="6" xfId="0" applyFont="1" applyFill="1" applyBorder="1" applyAlignment="1">
      <alignment horizontal="center" vertical="center" wrapText="1"/>
    </xf>
    <xf numFmtId="0" fontId="5" fillId="9" borderId="8" xfId="0" applyFont="1" applyFill="1" applyBorder="1" applyAlignment="1">
      <alignment horizontal="center" vertical="center" wrapText="1"/>
    </xf>
    <xf numFmtId="169" fontId="5" fillId="9" borderId="2" xfId="3" applyNumberFormat="1" applyFont="1" applyFill="1" applyBorder="1" applyAlignment="1">
      <alignment horizontal="center" vertical="center"/>
    </xf>
    <xf numFmtId="169" fontId="5" fillId="9" borderId="3" xfId="3" applyNumberFormat="1" applyFont="1" applyFill="1" applyBorder="1" applyAlignment="1">
      <alignment horizontal="center" vertical="center"/>
    </xf>
    <xf numFmtId="169" fontId="5" fillId="9" borderId="4" xfId="3" applyNumberFormat="1" applyFont="1" applyFill="1" applyBorder="1" applyAlignment="1">
      <alignment horizontal="center" vertical="center"/>
    </xf>
    <xf numFmtId="0" fontId="6" fillId="8" borderId="6" xfId="0" applyFont="1" applyFill="1" applyBorder="1" applyAlignment="1">
      <alignment horizontal="center" vertical="center" wrapText="1"/>
    </xf>
    <xf numFmtId="0" fontId="6" fillId="8" borderId="7" xfId="0" applyFont="1" applyFill="1" applyBorder="1" applyAlignment="1">
      <alignment horizontal="center" vertical="center" wrapText="1"/>
    </xf>
  </cellXfs>
  <cellStyles count="5">
    <cellStyle name="Comma" xfId="1" builtinId="3"/>
    <cellStyle name="Currency" xfId="3" builtinId="4"/>
    <cellStyle name="Normal" xfId="0" builtinId="0"/>
    <cellStyle name="Normal 2 2" xfId="4" xr:uid="{9FD5D23B-17E4-471C-8AD6-43D4CFED8F2F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/Users/zu_siddiqi/Desktop/ZIA%20PC%20DATA_05.04.2022/ZIA%20Desktop_05.04.2022/ED_Projects/503_SWEDEN/503AFG1003_BESAF/BESAF_Reprogramming_Dec%202021/Reprogramming_May%202022/503AFG1003_20.01.2022_Master%20working%20file.xlsx?8011C327" TargetMode="External"/><Relationship Id="rId1" Type="http://schemas.openxmlformats.org/officeDocument/2006/relationships/externalLinkPath" Target="file:///\\8011C327\503AFG1003_20.01.2022_Master%20working%20fi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utput Level Report"/>
      <sheetName val="Allotment Req_June_2021"/>
      <sheetName val="Allotment Req_July_2022"/>
      <sheetName val="Allotment Req_July_2022 BFM"/>
      <sheetName val="Allotment Req_July_2022 (2)"/>
      <sheetName val="Master File"/>
      <sheetName val="PIV_2021_20.01.2022"/>
      <sheetName val="2022-Assigned"/>
      <sheetName val="2021_20.01.2022"/>
      <sheetName val="Piv_2022_12.07.2022"/>
      <sheetName val="2022_12.07.2022"/>
      <sheetName val="Final Allotment-Internal"/>
      <sheetName val="Final Allotment-BFM"/>
      <sheetName val="Sec_Allott_Request"/>
      <sheetName val="Outcome reporting"/>
      <sheetName val="PCC-2020"/>
      <sheetName val="PCC-2020-graph"/>
      <sheetName val="Disbursement schedule"/>
      <sheetName val="Third_Allott_Req_Intrnl"/>
      <sheetName val="For review meeting_2020"/>
      <sheetName val="Annual Review-2021"/>
      <sheetName val="Text-changes"/>
    </sheetNames>
    <sheetDataSet>
      <sheetData sheetId="0"/>
      <sheetData sheetId="1"/>
      <sheetData sheetId="2"/>
      <sheetData sheetId="3"/>
      <sheetData sheetId="4"/>
      <sheetData sheetId="5"/>
      <sheetData sheetId="6">
        <row r="3">
          <cell r="A3" t="str">
            <v>Row Labels</v>
          </cell>
          <cell r="B3" t="str">
            <v>Sum of Allotment current year</v>
          </cell>
          <cell r="C3" t="str">
            <v>Sum of Obligated current year</v>
          </cell>
          <cell r="D3" t="str">
            <v>Sum of Actual current year</v>
          </cell>
          <cell r="E3" t="str">
            <v>Sum of Assign current year</v>
          </cell>
        </row>
        <row r="4">
          <cell r="A4" t="str">
            <v>503AFG1003</v>
          </cell>
          <cell r="B4">
            <v>0</v>
          </cell>
          <cell r="C4">
            <v>0</v>
          </cell>
          <cell r="D4">
            <v>0</v>
          </cell>
          <cell r="E4">
            <v>0</v>
          </cell>
        </row>
        <row r="5">
          <cell r="A5" t="str">
            <v>503AFG1003.1.1.1</v>
          </cell>
          <cell r="B5">
            <v>0</v>
          </cell>
          <cell r="C5">
            <v>0</v>
          </cell>
          <cell r="D5">
            <v>0</v>
          </cell>
          <cell r="E5">
            <v>0</v>
          </cell>
        </row>
        <row r="6">
          <cell r="A6" t="str">
            <v>503AFG1003.1.1.2</v>
          </cell>
          <cell r="B6">
            <v>0</v>
          </cell>
          <cell r="C6">
            <v>0</v>
          </cell>
          <cell r="D6">
            <v>0</v>
          </cell>
          <cell r="E6">
            <v>0</v>
          </cell>
        </row>
        <row r="7">
          <cell r="A7" t="str">
            <v>503AFG1003.1.1.3</v>
          </cell>
          <cell r="B7">
            <v>20934.34</v>
          </cell>
          <cell r="C7">
            <v>0</v>
          </cell>
          <cell r="D7">
            <v>20934.34</v>
          </cell>
          <cell r="E7">
            <v>20934.34</v>
          </cell>
        </row>
        <row r="8">
          <cell r="A8" t="str">
            <v>503AFG1003.1.1.4</v>
          </cell>
          <cell r="B8">
            <v>0</v>
          </cell>
          <cell r="C8">
            <v>0</v>
          </cell>
          <cell r="D8">
            <v>0</v>
          </cell>
          <cell r="E8">
            <v>0</v>
          </cell>
        </row>
        <row r="9">
          <cell r="A9" t="str">
            <v>503AFG1003.1.2.1</v>
          </cell>
          <cell r="B9">
            <v>2696.33</v>
          </cell>
          <cell r="C9">
            <v>0</v>
          </cell>
          <cell r="D9">
            <v>2696.33</v>
          </cell>
          <cell r="E9">
            <v>2696.33</v>
          </cell>
        </row>
        <row r="10">
          <cell r="A10" t="str">
            <v>503AFG1003.1.2.2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</row>
        <row r="11">
          <cell r="A11" t="str">
            <v>503AFG1003.1.2.3</v>
          </cell>
          <cell r="B11">
            <v>0</v>
          </cell>
          <cell r="C11">
            <v>0</v>
          </cell>
          <cell r="D11">
            <v>0</v>
          </cell>
          <cell r="E11">
            <v>0</v>
          </cell>
        </row>
        <row r="12">
          <cell r="A12" t="str">
            <v>503AFG1003.1.2.4</v>
          </cell>
          <cell r="B12">
            <v>0</v>
          </cell>
          <cell r="C12">
            <v>0</v>
          </cell>
          <cell r="D12">
            <v>0</v>
          </cell>
          <cell r="E12">
            <v>0</v>
          </cell>
        </row>
        <row r="13">
          <cell r="A13" t="str">
            <v>503AFG1003.1.2.5</v>
          </cell>
          <cell r="B13">
            <v>0</v>
          </cell>
          <cell r="C13">
            <v>0</v>
          </cell>
          <cell r="D13">
            <v>0</v>
          </cell>
          <cell r="E13">
            <v>0</v>
          </cell>
        </row>
        <row r="14">
          <cell r="A14" t="str">
            <v>503AFG1003.1.2.6</v>
          </cell>
          <cell r="B14">
            <v>0</v>
          </cell>
          <cell r="C14">
            <v>0</v>
          </cell>
          <cell r="D14">
            <v>0</v>
          </cell>
          <cell r="E14">
            <v>0</v>
          </cell>
        </row>
        <row r="15">
          <cell r="A15" t="str">
            <v>503AFG1003.1.3.1</v>
          </cell>
          <cell r="B15">
            <v>235</v>
          </cell>
          <cell r="C15">
            <v>0</v>
          </cell>
          <cell r="D15">
            <v>235</v>
          </cell>
          <cell r="E15">
            <v>235</v>
          </cell>
        </row>
        <row r="16">
          <cell r="A16" t="str">
            <v>503AFG1003.1.3.2</v>
          </cell>
          <cell r="B16">
            <v>0</v>
          </cell>
          <cell r="C16">
            <v>0</v>
          </cell>
          <cell r="D16">
            <v>0</v>
          </cell>
          <cell r="E16">
            <v>0</v>
          </cell>
        </row>
        <row r="17">
          <cell r="A17" t="str">
            <v>503AFG1003.1.4.1</v>
          </cell>
          <cell r="B17">
            <v>0</v>
          </cell>
          <cell r="C17">
            <v>0</v>
          </cell>
          <cell r="D17">
            <v>0</v>
          </cell>
          <cell r="E17">
            <v>0</v>
          </cell>
        </row>
        <row r="18">
          <cell r="A18" t="str">
            <v>503AFG1003.1.4.2</v>
          </cell>
          <cell r="B18">
            <v>0</v>
          </cell>
          <cell r="C18">
            <v>0</v>
          </cell>
          <cell r="D18">
            <v>0</v>
          </cell>
          <cell r="E18">
            <v>0</v>
          </cell>
        </row>
        <row r="19">
          <cell r="A19" t="str">
            <v>503AFG1003.1.4.3</v>
          </cell>
          <cell r="B19">
            <v>0</v>
          </cell>
          <cell r="C19">
            <v>0</v>
          </cell>
          <cell r="D19">
            <v>0</v>
          </cell>
          <cell r="E19">
            <v>0</v>
          </cell>
        </row>
        <row r="20">
          <cell r="A20" t="str">
            <v>503AFG1003.1.4.4</v>
          </cell>
          <cell r="B20">
            <v>0</v>
          </cell>
          <cell r="C20">
            <v>0</v>
          </cell>
          <cell r="D20">
            <v>0</v>
          </cell>
          <cell r="E20">
            <v>0</v>
          </cell>
        </row>
        <row r="21">
          <cell r="A21" t="str">
            <v>503AFG1003.1.4.5</v>
          </cell>
          <cell r="B21">
            <v>0</v>
          </cell>
          <cell r="C21">
            <v>0</v>
          </cell>
          <cell r="D21">
            <v>0</v>
          </cell>
          <cell r="E21">
            <v>0</v>
          </cell>
        </row>
        <row r="22">
          <cell r="A22" t="str">
            <v>503AFG1003.1.4.6</v>
          </cell>
          <cell r="B22">
            <v>204149.65</v>
          </cell>
          <cell r="C22">
            <v>0</v>
          </cell>
          <cell r="D22">
            <v>204149.65</v>
          </cell>
          <cell r="E22">
            <v>204149.65</v>
          </cell>
        </row>
        <row r="23">
          <cell r="A23" t="str">
            <v>503AFG1003.1.4.7</v>
          </cell>
          <cell r="B23">
            <v>9651</v>
          </cell>
          <cell r="C23">
            <v>0</v>
          </cell>
          <cell r="D23">
            <v>9651</v>
          </cell>
          <cell r="E23">
            <v>9651</v>
          </cell>
        </row>
        <row r="24">
          <cell r="A24" t="str">
            <v>503AFG1003.1.4.8</v>
          </cell>
          <cell r="B24">
            <v>0</v>
          </cell>
          <cell r="C24">
            <v>0</v>
          </cell>
          <cell r="D24">
            <v>0</v>
          </cell>
          <cell r="E24">
            <v>0</v>
          </cell>
        </row>
        <row r="25">
          <cell r="A25" t="str">
            <v>503AFG1003.1.4.9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</row>
        <row r="26">
          <cell r="A26" t="str">
            <v>503AFG1003.1.5.1</v>
          </cell>
          <cell r="B26">
            <v>0</v>
          </cell>
          <cell r="C26">
            <v>0</v>
          </cell>
          <cell r="D26">
            <v>0</v>
          </cell>
          <cell r="E26">
            <v>0</v>
          </cell>
        </row>
        <row r="27">
          <cell r="A27" t="str">
            <v>503AFG1003.1.5.2</v>
          </cell>
          <cell r="B27">
            <v>210</v>
          </cell>
          <cell r="C27">
            <v>0</v>
          </cell>
          <cell r="D27">
            <v>210</v>
          </cell>
          <cell r="E27">
            <v>210</v>
          </cell>
        </row>
        <row r="28">
          <cell r="A28" t="str">
            <v>503AFG1003.1.5.3</v>
          </cell>
          <cell r="B28">
            <v>29742.959999999999</v>
          </cell>
          <cell r="C28">
            <v>0</v>
          </cell>
          <cell r="D28">
            <v>29742.959999999999</v>
          </cell>
          <cell r="E28">
            <v>29742.959999999999</v>
          </cell>
        </row>
        <row r="29">
          <cell r="A29" t="str">
            <v>503AFG1003.1.5.4</v>
          </cell>
          <cell r="B29">
            <v>0</v>
          </cell>
          <cell r="C29">
            <v>0</v>
          </cell>
          <cell r="D29">
            <v>0</v>
          </cell>
          <cell r="E29">
            <v>0</v>
          </cell>
        </row>
        <row r="30">
          <cell r="A30" t="str">
            <v>503AFG1003.1.5.5</v>
          </cell>
          <cell r="B30">
            <v>166298.70000000001</v>
          </cell>
          <cell r="C30">
            <v>0</v>
          </cell>
          <cell r="D30">
            <v>166298.70000000001</v>
          </cell>
          <cell r="E30">
            <v>166298.70000000001</v>
          </cell>
        </row>
        <row r="31">
          <cell r="A31" t="str">
            <v>503AFG1003.1.5.6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</row>
        <row r="32">
          <cell r="A32" t="str">
            <v>503AFG1003.1.6.1</v>
          </cell>
          <cell r="B32">
            <v>9000</v>
          </cell>
          <cell r="C32">
            <v>0</v>
          </cell>
          <cell r="D32">
            <v>9000</v>
          </cell>
          <cell r="E32">
            <v>9000</v>
          </cell>
        </row>
        <row r="33">
          <cell r="A33" t="str">
            <v>503AFG1003.1.6.2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</row>
        <row r="34">
          <cell r="A34" t="str">
            <v>503AFG1003.1.6.3</v>
          </cell>
          <cell r="B34">
            <v>32314</v>
          </cell>
          <cell r="C34">
            <v>0</v>
          </cell>
          <cell r="D34">
            <v>32314</v>
          </cell>
          <cell r="E34">
            <v>32314</v>
          </cell>
        </row>
        <row r="35">
          <cell r="A35" t="str">
            <v>503AFG1003.1.7.1</v>
          </cell>
          <cell r="B35">
            <v>2840.1</v>
          </cell>
          <cell r="C35">
            <v>0</v>
          </cell>
          <cell r="D35">
            <v>2840.1</v>
          </cell>
          <cell r="E35">
            <v>2840.1</v>
          </cell>
        </row>
        <row r="36">
          <cell r="A36" t="str">
            <v>503AFG1003.1.7.2</v>
          </cell>
          <cell r="B36">
            <v>0</v>
          </cell>
          <cell r="C36">
            <v>0</v>
          </cell>
          <cell r="D36">
            <v>0</v>
          </cell>
          <cell r="E36">
            <v>0</v>
          </cell>
        </row>
        <row r="37">
          <cell r="A37" t="str">
            <v>503AFG1003.1.7.3</v>
          </cell>
          <cell r="B37">
            <v>0</v>
          </cell>
          <cell r="C37">
            <v>0</v>
          </cell>
          <cell r="D37">
            <v>0</v>
          </cell>
          <cell r="E37">
            <v>0</v>
          </cell>
        </row>
        <row r="38">
          <cell r="A38" t="str">
            <v>503AFG1003.2.1.1</v>
          </cell>
          <cell r="B38">
            <v>248241.36</v>
          </cell>
          <cell r="C38">
            <v>0</v>
          </cell>
          <cell r="D38">
            <v>248241.36</v>
          </cell>
          <cell r="E38">
            <v>248241.36</v>
          </cell>
        </row>
        <row r="39">
          <cell r="A39" t="str">
            <v>503AFG1003.2.1.3</v>
          </cell>
          <cell r="B39">
            <v>0</v>
          </cell>
          <cell r="C39">
            <v>0</v>
          </cell>
          <cell r="D39">
            <v>0</v>
          </cell>
          <cell r="E39">
            <v>0</v>
          </cell>
        </row>
        <row r="40">
          <cell r="A40" t="str">
            <v>503AFG1003.2.1.5</v>
          </cell>
          <cell r="B40">
            <v>0</v>
          </cell>
          <cell r="C40">
            <v>0</v>
          </cell>
          <cell r="D40">
            <v>0</v>
          </cell>
          <cell r="E40">
            <v>0</v>
          </cell>
        </row>
        <row r="41">
          <cell r="A41" t="str">
            <v>503AFG1003.2.2.1</v>
          </cell>
          <cell r="B41">
            <v>0</v>
          </cell>
          <cell r="C41">
            <v>0</v>
          </cell>
          <cell r="D41">
            <v>0</v>
          </cell>
          <cell r="E41">
            <v>0</v>
          </cell>
        </row>
        <row r="42">
          <cell r="A42" t="str">
            <v>503AFG1003.2.2.2</v>
          </cell>
          <cell r="B42">
            <v>277226.96999999997</v>
          </cell>
          <cell r="C42">
            <v>0</v>
          </cell>
          <cell r="D42">
            <v>277226.96999999997</v>
          </cell>
          <cell r="E42">
            <v>277226.96999999997</v>
          </cell>
        </row>
        <row r="43">
          <cell r="A43" t="str">
            <v>503AFG1003.2.3.1</v>
          </cell>
          <cell r="B43">
            <v>71249.240000000005</v>
          </cell>
          <cell r="C43">
            <v>0</v>
          </cell>
          <cell r="D43">
            <v>71249.240000000005</v>
          </cell>
          <cell r="E43">
            <v>71249.240000000005</v>
          </cell>
        </row>
        <row r="44">
          <cell r="A44" t="str">
            <v>503AFG1003.2.3.2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</row>
        <row r="45">
          <cell r="A45" t="str">
            <v>503AFG1003.2.3.3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</row>
        <row r="46">
          <cell r="A46" t="str">
            <v>503AFG1003.2.3.4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</row>
        <row r="47">
          <cell r="A47" t="str">
            <v>503AFG1003.2.4.1</v>
          </cell>
          <cell r="B47">
            <v>0</v>
          </cell>
          <cell r="C47">
            <v>0</v>
          </cell>
          <cell r="D47">
            <v>0</v>
          </cell>
          <cell r="E47">
            <v>0</v>
          </cell>
        </row>
        <row r="48">
          <cell r="A48" t="str">
            <v>503AFG1003.2.4.2</v>
          </cell>
          <cell r="B48">
            <v>0</v>
          </cell>
          <cell r="C48">
            <v>0</v>
          </cell>
          <cell r="D48">
            <v>0</v>
          </cell>
          <cell r="E48">
            <v>0</v>
          </cell>
        </row>
        <row r="49">
          <cell r="A49" t="str">
            <v>503AFG1003.2.4.3</v>
          </cell>
          <cell r="B49">
            <v>0</v>
          </cell>
          <cell r="C49">
            <v>0</v>
          </cell>
          <cell r="D49">
            <v>0</v>
          </cell>
          <cell r="E49">
            <v>0</v>
          </cell>
        </row>
        <row r="50">
          <cell r="A50" t="str">
            <v>503AFG1003.2.5.1</v>
          </cell>
          <cell r="B50">
            <v>229430.49</v>
          </cell>
          <cell r="C50">
            <v>0</v>
          </cell>
          <cell r="D50">
            <v>229430.49</v>
          </cell>
          <cell r="E50">
            <v>229430.49</v>
          </cell>
        </row>
        <row r="51">
          <cell r="A51" t="str">
            <v>503AFG1003.2.5.2</v>
          </cell>
          <cell r="B51">
            <v>1289.5</v>
          </cell>
          <cell r="C51">
            <v>0</v>
          </cell>
          <cell r="D51">
            <v>1289.5</v>
          </cell>
          <cell r="E51">
            <v>1289.5</v>
          </cell>
        </row>
        <row r="52">
          <cell r="A52" t="str">
            <v>503AFG1003.2.5.3</v>
          </cell>
          <cell r="B52">
            <v>0</v>
          </cell>
          <cell r="C52">
            <v>0</v>
          </cell>
          <cell r="D52">
            <v>0</v>
          </cell>
          <cell r="E52">
            <v>0</v>
          </cell>
        </row>
        <row r="53">
          <cell r="A53" t="str">
            <v>503AFG1003.2.5.4</v>
          </cell>
          <cell r="B53">
            <v>6214</v>
          </cell>
          <cell r="C53">
            <v>0</v>
          </cell>
          <cell r="D53">
            <v>6214</v>
          </cell>
          <cell r="E53">
            <v>6214</v>
          </cell>
        </row>
        <row r="54">
          <cell r="A54" t="str">
            <v>503AFG1003.2.5.5</v>
          </cell>
          <cell r="B54">
            <v>0</v>
          </cell>
          <cell r="C54">
            <v>0</v>
          </cell>
          <cell r="D54">
            <v>0</v>
          </cell>
          <cell r="E54">
            <v>0</v>
          </cell>
        </row>
        <row r="55">
          <cell r="A55" t="str">
            <v>503AFG1003.2.5.6</v>
          </cell>
          <cell r="B55">
            <v>15429.62</v>
          </cell>
          <cell r="C55">
            <v>0</v>
          </cell>
          <cell r="D55">
            <v>15429.62</v>
          </cell>
          <cell r="E55">
            <v>15429.62</v>
          </cell>
        </row>
        <row r="56">
          <cell r="A56" t="str">
            <v>503AFG1003.2.6.1</v>
          </cell>
          <cell r="B56">
            <v>0</v>
          </cell>
          <cell r="C56">
            <v>0</v>
          </cell>
          <cell r="D56">
            <v>0</v>
          </cell>
          <cell r="E56">
            <v>0</v>
          </cell>
        </row>
        <row r="57">
          <cell r="A57" t="str">
            <v>503AFG1003.2.7.1</v>
          </cell>
          <cell r="B57">
            <v>0</v>
          </cell>
          <cell r="C57">
            <v>0</v>
          </cell>
          <cell r="D57">
            <v>0</v>
          </cell>
          <cell r="E57">
            <v>0</v>
          </cell>
        </row>
        <row r="58">
          <cell r="A58" t="str">
            <v>503AFG1003.2.7.2</v>
          </cell>
          <cell r="B58">
            <v>0</v>
          </cell>
          <cell r="C58">
            <v>0</v>
          </cell>
          <cell r="D58">
            <v>0</v>
          </cell>
          <cell r="E58">
            <v>0</v>
          </cell>
        </row>
        <row r="59">
          <cell r="A59" t="str">
            <v>503AFG1003.2.7.3</v>
          </cell>
          <cell r="B59">
            <v>0</v>
          </cell>
          <cell r="C59">
            <v>0</v>
          </cell>
          <cell r="D59">
            <v>0</v>
          </cell>
          <cell r="E59">
            <v>0</v>
          </cell>
        </row>
        <row r="60">
          <cell r="A60" t="str">
            <v>503AFG1003.3.1.1</v>
          </cell>
          <cell r="B60">
            <v>550281.15</v>
          </cell>
          <cell r="C60">
            <v>0</v>
          </cell>
          <cell r="D60">
            <v>550281.15</v>
          </cell>
          <cell r="E60">
            <v>550281.15</v>
          </cell>
        </row>
        <row r="61">
          <cell r="A61" t="str">
            <v>503AFG1003.3.1.2</v>
          </cell>
          <cell r="B61">
            <v>0</v>
          </cell>
          <cell r="C61">
            <v>0</v>
          </cell>
          <cell r="D61">
            <v>0</v>
          </cell>
          <cell r="E61">
            <v>0</v>
          </cell>
        </row>
        <row r="62">
          <cell r="A62" t="str">
            <v>503AFG1003.3.2.1</v>
          </cell>
          <cell r="B62">
            <v>114</v>
          </cell>
          <cell r="C62">
            <v>0</v>
          </cell>
          <cell r="D62">
            <v>114</v>
          </cell>
          <cell r="E62">
            <v>114</v>
          </cell>
        </row>
        <row r="63">
          <cell r="A63" t="str">
            <v>503AFG1003.3.2.2</v>
          </cell>
          <cell r="B63">
            <v>0</v>
          </cell>
          <cell r="C63">
            <v>0</v>
          </cell>
          <cell r="D63">
            <v>-110.81</v>
          </cell>
          <cell r="E63">
            <v>-110.81</v>
          </cell>
        </row>
        <row r="64">
          <cell r="A64" t="str">
            <v>503AFG1003.3.2.3</v>
          </cell>
          <cell r="B64">
            <v>34.340000000000003</v>
          </cell>
          <cell r="C64">
            <v>0</v>
          </cell>
          <cell r="D64">
            <v>34.340000000000003</v>
          </cell>
          <cell r="E64">
            <v>34.340000000000003</v>
          </cell>
        </row>
        <row r="65">
          <cell r="A65" t="str">
            <v>503AFG1003.3.2.4</v>
          </cell>
          <cell r="B65">
            <v>343.94</v>
          </cell>
          <cell r="C65">
            <v>0</v>
          </cell>
          <cell r="D65">
            <v>343.94</v>
          </cell>
          <cell r="E65">
            <v>343.94</v>
          </cell>
        </row>
        <row r="66">
          <cell r="A66" t="str">
            <v>503AFG1003.3.3.1</v>
          </cell>
          <cell r="B66">
            <v>0</v>
          </cell>
          <cell r="C66">
            <v>0</v>
          </cell>
          <cell r="D66">
            <v>0</v>
          </cell>
          <cell r="E66">
            <v>0</v>
          </cell>
        </row>
        <row r="67">
          <cell r="A67" t="str">
            <v>503AFG1003.3.3.2</v>
          </cell>
          <cell r="B67">
            <v>0</v>
          </cell>
          <cell r="C67">
            <v>0</v>
          </cell>
          <cell r="D67">
            <v>0</v>
          </cell>
          <cell r="E67">
            <v>0</v>
          </cell>
        </row>
        <row r="68">
          <cell r="A68" t="str">
            <v>503AFG1003.3.3.3</v>
          </cell>
          <cell r="B68">
            <v>0</v>
          </cell>
          <cell r="C68">
            <v>0</v>
          </cell>
          <cell r="D68">
            <v>0</v>
          </cell>
          <cell r="E68">
            <v>0</v>
          </cell>
        </row>
        <row r="69">
          <cell r="A69" t="str">
            <v>503AFG1003.4.1</v>
          </cell>
          <cell r="B69">
            <v>30684</v>
          </cell>
          <cell r="C69">
            <v>0</v>
          </cell>
          <cell r="D69">
            <v>30684</v>
          </cell>
          <cell r="E69">
            <v>30684</v>
          </cell>
        </row>
        <row r="70">
          <cell r="A70" t="str">
            <v>503AFG1003.4.2</v>
          </cell>
          <cell r="B70">
            <v>0</v>
          </cell>
          <cell r="C70">
            <v>0</v>
          </cell>
          <cell r="D70">
            <v>0</v>
          </cell>
          <cell r="E70">
            <v>0</v>
          </cell>
        </row>
        <row r="71">
          <cell r="A71" t="str">
            <v>503AFG1003.4.3</v>
          </cell>
          <cell r="B71">
            <v>12664.37</v>
          </cell>
          <cell r="C71">
            <v>0</v>
          </cell>
          <cell r="D71">
            <v>12664.37</v>
          </cell>
          <cell r="E71">
            <v>12664.37</v>
          </cell>
        </row>
        <row r="72">
          <cell r="A72" t="str">
            <v>503AFG1003.4.4</v>
          </cell>
          <cell r="B72">
            <v>0</v>
          </cell>
          <cell r="C72">
            <v>0</v>
          </cell>
          <cell r="D72">
            <v>0</v>
          </cell>
          <cell r="E72">
            <v>0</v>
          </cell>
        </row>
        <row r="73">
          <cell r="A73" t="str">
            <v>503AFG1003.5.1</v>
          </cell>
          <cell r="B73">
            <v>1838</v>
          </cell>
          <cell r="C73">
            <v>0</v>
          </cell>
          <cell r="D73">
            <v>1838</v>
          </cell>
          <cell r="E73">
            <v>1838</v>
          </cell>
        </row>
        <row r="74">
          <cell r="A74" t="str">
            <v>503AFG1003.5.2</v>
          </cell>
          <cell r="B74">
            <v>0</v>
          </cell>
          <cell r="C74">
            <v>0</v>
          </cell>
          <cell r="D74">
            <v>0</v>
          </cell>
          <cell r="E74">
            <v>0</v>
          </cell>
        </row>
        <row r="75">
          <cell r="A75" t="str">
            <v>503AFG1003.5.3</v>
          </cell>
          <cell r="B75">
            <v>61167.17</v>
          </cell>
          <cell r="C75">
            <v>0</v>
          </cell>
          <cell r="D75">
            <v>61167.17</v>
          </cell>
          <cell r="E75">
            <v>61167.17</v>
          </cell>
        </row>
        <row r="76">
          <cell r="A76" t="str">
            <v>503AFG1003.5.4</v>
          </cell>
          <cell r="B76">
            <v>22359.86</v>
          </cell>
          <cell r="C76">
            <v>0</v>
          </cell>
          <cell r="D76">
            <v>22359.86</v>
          </cell>
          <cell r="E76">
            <v>22359.86</v>
          </cell>
        </row>
        <row r="77">
          <cell r="A77" t="str">
            <v>503AFG1003.5.5</v>
          </cell>
          <cell r="B77">
            <v>43198.85</v>
          </cell>
          <cell r="C77">
            <v>0</v>
          </cell>
          <cell r="D77">
            <v>43198.85</v>
          </cell>
          <cell r="E77">
            <v>43198.85</v>
          </cell>
        </row>
        <row r="78">
          <cell r="A78" t="str">
            <v>503AFG1003.5.6</v>
          </cell>
          <cell r="B78">
            <v>49346.64</v>
          </cell>
          <cell r="C78">
            <v>0</v>
          </cell>
          <cell r="D78">
            <v>49346.64</v>
          </cell>
          <cell r="E78">
            <v>49346.64</v>
          </cell>
        </row>
        <row r="79">
          <cell r="A79" t="str">
            <v>503AFG1003.5.7</v>
          </cell>
          <cell r="B79">
            <v>37542.769999999997</v>
          </cell>
          <cell r="C79">
            <v>0</v>
          </cell>
          <cell r="D79">
            <v>37542.769999999997</v>
          </cell>
          <cell r="E79">
            <v>37542.769999999997</v>
          </cell>
        </row>
        <row r="80">
          <cell r="A80" t="str">
            <v>503AFG1003.5.8</v>
          </cell>
          <cell r="B80">
            <v>81216.990000000005</v>
          </cell>
          <cell r="C80">
            <v>0</v>
          </cell>
          <cell r="D80">
            <v>81216.990000000005</v>
          </cell>
          <cell r="E80">
            <v>81216.990000000005</v>
          </cell>
        </row>
        <row r="81">
          <cell r="A81" t="str">
            <v>503AFG1003.6</v>
          </cell>
          <cell r="B81">
            <v>186626.05</v>
          </cell>
          <cell r="C81">
            <v>0</v>
          </cell>
          <cell r="D81">
            <v>186626.05</v>
          </cell>
          <cell r="E81">
            <v>186626.05</v>
          </cell>
        </row>
        <row r="82">
          <cell r="A82" t="str">
            <v>503AFG1003.7</v>
          </cell>
          <cell r="B82">
            <v>5500</v>
          </cell>
          <cell r="C82">
            <v>0</v>
          </cell>
          <cell r="D82">
            <v>5500</v>
          </cell>
          <cell r="E82">
            <v>5500</v>
          </cell>
        </row>
        <row r="83">
          <cell r="A83" t="str">
            <v>503AFG1003.8</v>
          </cell>
          <cell r="B83">
            <v>0</v>
          </cell>
          <cell r="C83">
            <v>0</v>
          </cell>
          <cell r="D83">
            <v>0</v>
          </cell>
          <cell r="E83">
            <v>0</v>
          </cell>
        </row>
        <row r="84">
          <cell r="A84" t="str">
            <v>Grand Total</v>
          </cell>
          <cell r="B84">
            <v>2410071.3900000006</v>
          </cell>
          <cell r="C84">
            <v>0</v>
          </cell>
          <cell r="D84">
            <v>2409960.5800000005</v>
          </cell>
          <cell r="E84">
            <v>2409960.5800000005</v>
          </cell>
        </row>
      </sheetData>
      <sheetData sheetId="7"/>
      <sheetData sheetId="8"/>
      <sheetData sheetId="9">
        <row r="3">
          <cell r="A3" t="str">
            <v>Row Labels</v>
          </cell>
          <cell r="B3" t="str">
            <v>Sum of Obligated current year</v>
          </cell>
          <cell r="C3" t="str">
            <v>Sum of Actual current year</v>
          </cell>
          <cell r="D3" t="str">
            <v>Sum of Allotment current year</v>
          </cell>
          <cell r="E3" t="str">
            <v>Sum of Assign current year</v>
          </cell>
        </row>
        <row r="4">
          <cell r="A4" t="str">
            <v>503AFG1003.1.4.6</v>
          </cell>
          <cell r="B4">
            <v>0</v>
          </cell>
          <cell r="C4">
            <v>50087.32</v>
          </cell>
          <cell r="D4">
            <v>50893.760000000002</v>
          </cell>
          <cell r="E4">
            <v>50087.32</v>
          </cell>
        </row>
        <row r="5">
          <cell r="A5" t="str">
            <v>503AFG1003.1.4.7</v>
          </cell>
          <cell r="B5">
            <v>0</v>
          </cell>
          <cell r="C5">
            <v>0</v>
          </cell>
          <cell r="D5">
            <v>0</v>
          </cell>
          <cell r="E5">
            <v>0</v>
          </cell>
        </row>
        <row r="6">
          <cell r="A6" t="str">
            <v>503AFG1003.1.5.5</v>
          </cell>
          <cell r="B6">
            <v>0</v>
          </cell>
          <cell r="C6">
            <v>57663.75</v>
          </cell>
          <cell r="D6">
            <v>297985.21000000002</v>
          </cell>
          <cell r="E6">
            <v>57663.75</v>
          </cell>
        </row>
        <row r="7">
          <cell r="A7" t="str">
            <v>503AFG1003.1.6.3</v>
          </cell>
          <cell r="B7">
            <v>0</v>
          </cell>
          <cell r="C7">
            <v>13234.34</v>
          </cell>
          <cell r="D7">
            <v>13234.34</v>
          </cell>
          <cell r="E7">
            <v>13234.34</v>
          </cell>
        </row>
        <row r="8">
          <cell r="A8" t="str">
            <v>503AFG1003.2.1.1</v>
          </cell>
          <cell r="B8">
            <v>-229.69</v>
          </cell>
          <cell r="C8">
            <v>82572.59</v>
          </cell>
          <cell r="D8">
            <v>84731.72</v>
          </cell>
          <cell r="E8">
            <v>82342.899999999994</v>
          </cell>
        </row>
        <row r="9">
          <cell r="A9" t="str">
            <v>503AFG1003.2.2.1</v>
          </cell>
          <cell r="B9">
            <v>0</v>
          </cell>
          <cell r="C9">
            <v>0</v>
          </cell>
          <cell r="D9">
            <v>0</v>
          </cell>
          <cell r="E9">
            <v>0</v>
          </cell>
        </row>
        <row r="10">
          <cell r="A10" t="str">
            <v>503AFG1003.2.2.2</v>
          </cell>
          <cell r="B10">
            <v>0</v>
          </cell>
          <cell r="C10">
            <v>89349.68</v>
          </cell>
          <cell r="D10">
            <v>89349.68</v>
          </cell>
          <cell r="E10">
            <v>89349.68</v>
          </cell>
        </row>
        <row r="11">
          <cell r="A11" t="str">
            <v>503AFG1003.2.3.1</v>
          </cell>
          <cell r="B11">
            <v>0</v>
          </cell>
          <cell r="C11">
            <v>10349.5</v>
          </cell>
          <cell r="D11">
            <v>48134.48</v>
          </cell>
          <cell r="E11">
            <v>10349.5</v>
          </cell>
        </row>
        <row r="12">
          <cell r="A12" t="str">
            <v>503AFG1003.2.3.2</v>
          </cell>
          <cell r="B12">
            <v>0</v>
          </cell>
          <cell r="C12">
            <v>0</v>
          </cell>
          <cell r="D12">
            <v>16495</v>
          </cell>
          <cell r="E12">
            <v>0</v>
          </cell>
        </row>
        <row r="13">
          <cell r="A13" t="str">
            <v>503AFG1003.2.4.1</v>
          </cell>
          <cell r="B13">
            <v>0</v>
          </cell>
          <cell r="C13">
            <v>0</v>
          </cell>
          <cell r="D13">
            <v>0</v>
          </cell>
          <cell r="E13">
            <v>0</v>
          </cell>
        </row>
        <row r="14">
          <cell r="A14" t="str">
            <v>503AFG1003.2.5.1</v>
          </cell>
          <cell r="B14">
            <v>3000</v>
          </cell>
          <cell r="C14">
            <v>81540.240000000005</v>
          </cell>
          <cell r="D14">
            <v>480920.07</v>
          </cell>
          <cell r="E14">
            <v>84540.24</v>
          </cell>
        </row>
        <row r="15">
          <cell r="A15" t="str">
            <v>503AFG1003.2.5.3</v>
          </cell>
          <cell r="B15">
            <v>0</v>
          </cell>
          <cell r="C15">
            <v>0</v>
          </cell>
          <cell r="D15">
            <v>60000</v>
          </cell>
          <cell r="E15">
            <v>0</v>
          </cell>
        </row>
        <row r="16">
          <cell r="A16" t="str">
            <v>503AFG1003.2.5.4</v>
          </cell>
          <cell r="B16">
            <v>0</v>
          </cell>
          <cell r="C16">
            <v>0</v>
          </cell>
          <cell r="D16">
            <v>19620.310000000001</v>
          </cell>
          <cell r="E16">
            <v>0</v>
          </cell>
        </row>
        <row r="17">
          <cell r="A17" t="str">
            <v>503AFG1003.2.5.6</v>
          </cell>
          <cell r="B17">
            <v>0</v>
          </cell>
          <cell r="C17">
            <v>0</v>
          </cell>
          <cell r="D17">
            <v>96700.38</v>
          </cell>
          <cell r="E17">
            <v>0</v>
          </cell>
        </row>
        <row r="18">
          <cell r="A18" t="str">
            <v>503AFG1003.3.1.1</v>
          </cell>
          <cell r="B18">
            <v>29974.5</v>
          </cell>
          <cell r="C18">
            <v>93867.79</v>
          </cell>
          <cell r="D18">
            <v>1001989.61</v>
          </cell>
          <cell r="E18">
            <v>123842.29</v>
          </cell>
        </row>
        <row r="19">
          <cell r="A19" t="str">
            <v>503AFG1003.3.1.2</v>
          </cell>
          <cell r="B19">
            <v>4375</v>
          </cell>
          <cell r="C19">
            <v>384.34</v>
          </cell>
          <cell r="D19">
            <v>237066.86</v>
          </cell>
          <cell r="E19">
            <v>4759.34</v>
          </cell>
        </row>
        <row r="20">
          <cell r="A20" t="str">
            <v>503AFG1003.5.1</v>
          </cell>
          <cell r="B20">
            <v>0</v>
          </cell>
          <cell r="C20">
            <v>16672</v>
          </cell>
          <cell r="D20">
            <v>64033.5</v>
          </cell>
          <cell r="E20">
            <v>16672</v>
          </cell>
        </row>
        <row r="21">
          <cell r="A21" t="str">
            <v>503AFG1003.5.2</v>
          </cell>
          <cell r="B21">
            <v>0</v>
          </cell>
          <cell r="C21">
            <v>13889</v>
          </cell>
          <cell r="D21">
            <v>71248.59</v>
          </cell>
          <cell r="E21">
            <v>13889</v>
          </cell>
        </row>
        <row r="22">
          <cell r="A22" t="str">
            <v>503AFG1003.5.3</v>
          </cell>
          <cell r="B22">
            <v>0</v>
          </cell>
          <cell r="C22">
            <v>15931.5</v>
          </cell>
          <cell r="D22">
            <v>53559.96</v>
          </cell>
          <cell r="E22">
            <v>15931.5</v>
          </cell>
        </row>
        <row r="23">
          <cell r="A23" t="str">
            <v>503AFG1003.5.4</v>
          </cell>
          <cell r="B23">
            <v>0</v>
          </cell>
          <cell r="C23">
            <v>0</v>
          </cell>
          <cell r="D23">
            <v>23782.68</v>
          </cell>
          <cell r="E23">
            <v>0</v>
          </cell>
        </row>
        <row r="24">
          <cell r="A24" t="str">
            <v>503AFG1003.5.5</v>
          </cell>
          <cell r="B24">
            <v>0</v>
          </cell>
          <cell r="C24">
            <v>25348.69</v>
          </cell>
          <cell r="D24">
            <v>58119.92</v>
          </cell>
          <cell r="E24">
            <v>25348.69</v>
          </cell>
        </row>
        <row r="25">
          <cell r="A25" t="str">
            <v>503AFG1003.5.6</v>
          </cell>
          <cell r="B25">
            <v>0</v>
          </cell>
          <cell r="C25">
            <v>24654.54</v>
          </cell>
          <cell r="D25">
            <v>36059.49</v>
          </cell>
          <cell r="E25">
            <v>24654.54</v>
          </cell>
        </row>
        <row r="26">
          <cell r="A26" t="str">
            <v>503AFG1003.5.7</v>
          </cell>
          <cell r="B26">
            <v>0</v>
          </cell>
          <cell r="C26">
            <v>20545.89</v>
          </cell>
          <cell r="D26">
            <v>43155.31</v>
          </cell>
          <cell r="E26">
            <v>20545.89</v>
          </cell>
        </row>
        <row r="27">
          <cell r="A27" t="str">
            <v>503AFG1003.5.8</v>
          </cell>
          <cell r="B27">
            <v>0</v>
          </cell>
          <cell r="C27">
            <v>15310.2</v>
          </cell>
          <cell r="D27">
            <v>78246.09</v>
          </cell>
          <cell r="E27">
            <v>15310.2</v>
          </cell>
        </row>
        <row r="28">
          <cell r="A28" t="str">
            <v>503AFG1003.6</v>
          </cell>
          <cell r="B28">
            <v>0</v>
          </cell>
          <cell r="C28">
            <v>80600</v>
          </cell>
          <cell r="D28">
            <v>80631.87</v>
          </cell>
          <cell r="E28">
            <v>80600</v>
          </cell>
        </row>
        <row r="29">
          <cell r="A29" t="str">
            <v>503AFG1003.7</v>
          </cell>
          <cell r="B29">
            <v>0</v>
          </cell>
          <cell r="C29">
            <v>18034.34</v>
          </cell>
          <cell r="D29">
            <v>239000</v>
          </cell>
          <cell r="E29">
            <v>18034.34</v>
          </cell>
        </row>
        <row r="30">
          <cell r="A30" t="str">
            <v>503AFG1003.8</v>
          </cell>
          <cell r="B30">
            <v>0</v>
          </cell>
          <cell r="C30">
            <v>-7760.71</v>
          </cell>
          <cell r="D30">
            <v>0</v>
          </cell>
          <cell r="E30">
            <v>-7760.71</v>
          </cell>
        </row>
        <row r="31">
          <cell r="A31" t="str">
            <v>503AFG1003.1.7.3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</row>
        <row r="32">
          <cell r="A32" t="str">
            <v>503AFG1003.1.1.3</v>
          </cell>
          <cell r="B32">
            <v>0</v>
          </cell>
          <cell r="C32">
            <v>0</v>
          </cell>
          <cell r="D32">
            <v>0</v>
          </cell>
          <cell r="E32">
            <v>0</v>
          </cell>
        </row>
        <row r="33">
          <cell r="A33" t="str">
            <v>503AFG1003.1.1.1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</row>
        <row r="34">
          <cell r="A34" t="str">
            <v>503AFG1003.1.1.2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</row>
        <row r="35">
          <cell r="A35" t="str">
            <v>503AFG1003.1.1.4</v>
          </cell>
          <cell r="B35">
            <v>0</v>
          </cell>
          <cell r="C35">
            <v>0</v>
          </cell>
          <cell r="D35">
            <v>0</v>
          </cell>
          <cell r="E35">
            <v>0</v>
          </cell>
        </row>
        <row r="36">
          <cell r="A36" t="str">
            <v>503AFG1003.1.2.1</v>
          </cell>
          <cell r="B36">
            <v>0</v>
          </cell>
          <cell r="C36">
            <v>0</v>
          </cell>
          <cell r="D36">
            <v>0</v>
          </cell>
          <cell r="E36">
            <v>0</v>
          </cell>
        </row>
        <row r="37">
          <cell r="A37" t="str">
            <v>503AFG1003.1.2.2</v>
          </cell>
          <cell r="B37">
            <v>0</v>
          </cell>
          <cell r="C37">
            <v>0</v>
          </cell>
          <cell r="D37">
            <v>0</v>
          </cell>
          <cell r="E37">
            <v>0</v>
          </cell>
        </row>
        <row r="38">
          <cell r="A38" t="str">
            <v>503AFG1003.1.2.3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</row>
        <row r="39">
          <cell r="A39" t="str">
            <v>503AFG1003.1.2.4</v>
          </cell>
          <cell r="B39">
            <v>0</v>
          </cell>
          <cell r="C39">
            <v>0</v>
          </cell>
          <cell r="D39">
            <v>0</v>
          </cell>
          <cell r="E39">
            <v>0</v>
          </cell>
        </row>
        <row r="40">
          <cell r="A40" t="str">
            <v>503AFG1003.1.2.5</v>
          </cell>
          <cell r="B40">
            <v>0</v>
          </cell>
          <cell r="C40">
            <v>0</v>
          </cell>
          <cell r="D40">
            <v>0</v>
          </cell>
          <cell r="E40">
            <v>0</v>
          </cell>
        </row>
        <row r="41">
          <cell r="A41" t="str">
            <v>503AFG1003.1.3.1</v>
          </cell>
          <cell r="B41">
            <v>0</v>
          </cell>
          <cell r="C41">
            <v>0</v>
          </cell>
          <cell r="D41">
            <v>0</v>
          </cell>
          <cell r="E41">
            <v>0</v>
          </cell>
        </row>
        <row r="42">
          <cell r="A42" t="str">
            <v>503AFG1003.1.3.2</v>
          </cell>
          <cell r="B42">
            <v>0</v>
          </cell>
          <cell r="C42">
            <v>0</v>
          </cell>
          <cell r="D42">
            <v>0</v>
          </cell>
          <cell r="E42">
            <v>0</v>
          </cell>
        </row>
        <row r="43">
          <cell r="A43" t="str">
            <v>503AFG1003.1.4.1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</row>
        <row r="44">
          <cell r="A44" t="str">
            <v>503AFG1003.1.4.2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</row>
        <row r="45">
          <cell r="A45" t="str">
            <v>503AFG1003.1.4.8</v>
          </cell>
          <cell r="B45">
            <v>0</v>
          </cell>
          <cell r="C45">
            <v>0</v>
          </cell>
          <cell r="D45">
            <v>72.72</v>
          </cell>
          <cell r="E45">
            <v>0</v>
          </cell>
        </row>
        <row r="46">
          <cell r="A46" t="str">
            <v>503AFG1003.1.4.9</v>
          </cell>
          <cell r="B46">
            <v>0</v>
          </cell>
          <cell r="C46">
            <v>0</v>
          </cell>
          <cell r="D46">
            <v>423</v>
          </cell>
          <cell r="E46">
            <v>0</v>
          </cell>
        </row>
        <row r="47">
          <cell r="A47" t="str">
            <v>503AFG1003.1.5.2</v>
          </cell>
          <cell r="B47">
            <v>0</v>
          </cell>
          <cell r="C47">
            <v>0</v>
          </cell>
          <cell r="D47">
            <v>31798.33</v>
          </cell>
          <cell r="E47">
            <v>0</v>
          </cell>
        </row>
        <row r="48">
          <cell r="A48" t="str">
            <v>503AFG1003.1.5.3</v>
          </cell>
          <cell r="B48">
            <v>0</v>
          </cell>
          <cell r="C48">
            <v>0</v>
          </cell>
          <cell r="D48">
            <v>55412.91</v>
          </cell>
          <cell r="E48">
            <v>0</v>
          </cell>
        </row>
        <row r="49">
          <cell r="A49" t="str">
            <v>503AFG1003.1.6.1</v>
          </cell>
          <cell r="B49">
            <v>0</v>
          </cell>
          <cell r="C49">
            <v>0</v>
          </cell>
          <cell r="D49">
            <v>0</v>
          </cell>
          <cell r="E49">
            <v>0</v>
          </cell>
        </row>
        <row r="50">
          <cell r="A50" t="str">
            <v>503AFG1003.1.6.2</v>
          </cell>
          <cell r="B50">
            <v>0</v>
          </cell>
          <cell r="C50">
            <v>0</v>
          </cell>
          <cell r="D50">
            <v>0</v>
          </cell>
          <cell r="E50">
            <v>0</v>
          </cell>
        </row>
        <row r="51">
          <cell r="A51" t="str">
            <v>503AFG1003.1.7.1</v>
          </cell>
          <cell r="B51">
            <v>0</v>
          </cell>
          <cell r="C51">
            <v>0</v>
          </cell>
          <cell r="D51">
            <v>0</v>
          </cell>
          <cell r="E51">
            <v>0</v>
          </cell>
        </row>
        <row r="52">
          <cell r="A52" t="str">
            <v>503AFG1003.2.1.3</v>
          </cell>
          <cell r="B52">
            <v>0</v>
          </cell>
          <cell r="C52">
            <v>0</v>
          </cell>
          <cell r="D52">
            <v>41610.18</v>
          </cell>
          <cell r="E52">
            <v>0</v>
          </cell>
        </row>
        <row r="53">
          <cell r="A53" t="str">
            <v>503AFG1003.2.5.2</v>
          </cell>
          <cell r="B53">
            <v>0</v>
          </cell>
          <cell r="C53">
            <v>50</v>
          </cell>
          <cell r="D53">
            <v>111210.5</v>
          </cell>
          <cell r="E53">
            <v>50</v>
          </cell>
        </row>
        <row r="54">
          <cell r="A54" t="str">
            <v>503AFG1003.2.6.1</v>
          </cell>
          <cell r="B54">
            <v>0</v>
          </cell>
          <cell r="C54">
            <v>17034.34</v>
          </cell>
          <cell r="D54">
            <v>17034.34</v>
          </cell>
          <cell r="E54">
            <v>17034.34</v>
          </cell>
        </row>
        <row r="55">
          <cell r="A55" t="str">
            <v>503AFG1003.2.7.3</v>
          </cell>
          <cell r="B55">
            <v>0</v>
          </cell>
          <cell r="C55">
            <v>0</v>
          </cell>
          <cell r="D55">
            <v>0</v>
          </cell>
          <cell r="E55">
            <v>0</v>
          </cell>
        </row>
        <row r="56">
          <cell r="A56" t="str">
            <v>503AFG1003.3.2.1</v>
          </cell>
          <cell r="B56">
            <v>0</v>
          </cell>
          <cell r="C56">
            <v>0</v>
          </cell>
          <cell r="D56">
            <v>19077.12</v>
          </cell>
          <cell r="E56">
            <v>0</v>
          </cell>
        </row>
        <row r="57">
          <cell r="A57" t="str">
            <v>503AFG1003.3.2.2</v>
          </cell>
          <cell r="B57">
            <v>0</v>
          </cell>
          <cell r="C57">
            <v>12852.67</v>
          </cell>
          <cell r="D57">
            <v>38790</v>
          </cell>
          <cell r="E57">
            <v>12852.67</v>
          </cell>
        </row>
        <row r="58">
          <cell r="A58" t="str">
            <v>503AFG1003.3.2.4</v>
          </cell>
          <cell r="B58">
            <v>0</v>
          </cell>
          <cell r="C58">
            <v>0</v>
          </cell>
          <cell r="D58">
            <v>89426.06</v>
          </cell>
          <cell r="E58">
            <v>0</v>
          </cell>
        </row>
        <row r="59">
          <cell r="A59" t="str">
            <v>503AFG1003.3.3.2</v>
          </cell>
          <cell r="B59">
            <v>0</v>
          </cell>
          <cell r="C59">
            <v>0</v>
          </cell>
          <cell r="D59">
            <v>0.66</v>
          </cell>
          <cell r="E59">
            <v>0</v>
          </cell>
        </row>
        <row r="60">
          <cell r="A60" t="str">
            <v>503AFG1003.4.1</v>
          </cell>
          <cell r="B60">
            <v>1879.68</v>
          </cell>
          <cell r="C60">
            <v>28185.94</v>
          </cell>
          <cell r="D60">
            <v>36802.79</v>
          </cell>
          <cell r="E60">
            <v>30065.62</v>
          </cell>
        </row>
        <row r="61">
          <cell r="A61" t="str">
            <v>503AFG1003.4.2</v>
          </cell>
          <cell r="B61">
            <v>0</v>
          </cell>
          <cell r="C61">
            <v>41920.629999999997</v>
          </cell>
          <cell r="D61">
            <v>59409.82</v>
          </cell>
          <cell r="E61">
            <v>41920.629999999997</v>
          </cell>
        </row>
        <row r="62">
          <cell r="A62" t="str">
            <v>503AFG1003.4.3</v>
          </cell>
          <cell r="B62">
            <v>0</v>
          </cell>
          <cell r="C62">
            <v>0</v>
          </cell>
          <cell r="D62">
            <v>43759.72</v>
          </cell>
          <cell r="E62">
            <v>0</v>
          </cell>
        </row>
        <row r="63">
          <cell r="A63" t="str">
            <v>503AFG1003.3.2.3</v>
          </cell>
          <cell r="B63">
            <v>0</v>
          </cell>
          <cell r="C63">
            <v>7354.34</v>
          </cell>
          <cell r="D63">
            <v>59965.66</v>
          </cell>
          <cell r="E63">
            <v>7354.34</v>
          </cell>
        </row>
        <row r="64">
          <cell r="A64" t="str">
            <v>503AFG1003.1.2.6</v>
          </cell>
          <cell r="B64">
            <v>0</v>
          </cell>
          <cell r="C64">
            <v>0</v>
          </cell>
          <cell r="D64">
            <v>0</v>
          </cell>
          <cell r="E64">
            <v>0</v>
          </cell>
        </row>
        <row r="65">
          <cell r="A65" t="str">
            <v>503AFG1003.1.4.3</v>
          </cell>
          <cell r="B65">
            <v>0</v>
          </cell>
          <cell r="C65">
            <v>0</v>
          </cell>
          <cell r="D65">
            <v>0</v>
          </cell>
          <cell r="E65">
            <v>0</v>
          </cell>
        </row>
        <row r="66">
          <cell r="A66" t="str">
            <v>503AFG1003.1.5.1</v>
          </cell>
          <cell r="B66">
            <v>0</v>
          </cell>
          <cell r="C66">
            <v>0</v>
          </cell>
          <cell r="D66">
            <v>35000</v>
          </cell>
          <cell r="E66">
            <v>0</v>
          </cell>
        </row>
        <row r="67">
          <cell r="A67" t="str">
            <v>503AFG1003.1.5.4</v>
          </cell>
          <cell r="B67">
            <v>0</v>
          </cell>
          <cell r="C67">
            <v>0</v>
          </cell>
          <cell r="D67">
            <v>30158</v>
          </cell>
          <cell r="E67">
            <v>0</v>
          </cell>
        </row>
        <row r="68">
          <cell r="A68" t="str">
            <v>503AFG1003.1.7.2</v>
          </cell>
          <cell r="B68">
            <v>0</v>
          </cell>
          <cell r="C68">
            <v>0</v>
          </cell>
          <cell r="D68">
            <v>0</v>
          </cell>
          <cell r="E68">
            <v>0</v>
          </cell>
        </row>
        <row r="69">
          <cell r="A69" t="str">
            <v>503AFG1003.2.1.5</v>
          </cell>
          <cell r="B69">
            <v>0</v>
          </cell>
          <cell r="C69">
            <v>0</v>
          </cell>
          <cell r="D69">
            <v>12000</v>
          </cell>
          <cell r="E69">
            <v>0</v>
          </cell>
        </row>
        <row r="70">
          <cell r="A70" t="str">
            <v>503AFG1003.2.4.2</v>
          </cell>
          <cell r="B70">
            <v>0</v>
          </cell>
          <cell r="C70">
            <v>0</v>
          </cell>
          <cell r="D70">
            <v>0</v>
          </cell>
          <cell r="E70">
            <v>0</v>
          </cell>
        </row>
        <row r="71">
          <cell r="A71" t="str">
            <v>503AFG1003.2.7.1</v>
          </cell>
          <cell r="B71">
            <v>0</v>
          </cell>
          <cell r="C71">
            <v>0</v>
          </cell>
          <cell r="D71">
            <v>0</v>
          </cell>
          <cell r="E71">
            <v>0</v>
          </cell>
        </row>
        <row r="72">
          <cell r="A72" t="str">
            <v>503AFG1003.2.7.2</v>
          </cell>
          <cell r="B72">
            <v>0</v>
          </cell>
          <cell r="C72">
            <v>0</v>
          </cell>
          <cell r="D72">
            <v>0</v>
          </cell>
          <cell r="E72">
            <v>0</v>
          </cell>
        </row>
        <row r="73">
          <cell r="A73" t="str">
            <v>Grand Total</v>
          </cell>
          <cell r="B73">
            <v>38999.49</v>
          </cell>
          <cell r="C73">
            <v>809672.91999999993</v>
          </cell>
          <cell r="D73">
            <v>3926910.6400000011</v>
          </cell>
          <cell r="E73">
            <v>848672.40999999992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8D7F1C-3A7E-4A2E-8341-767E0526EB1A}">
  <dimension ref="A1:AT299"/>
  <sheetViews>
    <sheetView tabSelected="1" zoomScaleNormal="100" workbookViewId="0">
      <pane ySplit="4" topLeftCell="A5" activePane="bottomLeft" state="frozen"/>
      <selection pane="bottomLeft" activeCell="N13" sqref="N13"/>
    </sheetView>
  </sheetViews>
  <sheetFormatPr defaultColWidth="8.453125" defaultRowHeight="14.5" x14ac:dyDescent="0.35"/>
  <cols>
    <col min="1" max="1" width="48.90625" customWidth="1"/>
    <col min="2" max="2" width="10" customWidth="1"/>
    <col min="3" max="3" width="9.453125" customWidth="1"/>
    <col min="4" max="4" width="18" bestFit="1" customWidth="1"/>
    <col min="5" max="5" width="8.453125" style="1" customWidth="1"/>
    <col min="6" max="6" width="9" bestFit="1" customWidth="1"/>
    <col min="7" max="7" width="10.453125" customWidth="1"/>
    <col min="8" max="8" width="14" customWidth="1"/>
    <col min="9" max="9" width="0.7265625" customWidth="1"/>
    <col min="10" max="10" width="11.453125" customWidth="1"/>
    <col min="11" max="11" width="10.453125" customWidth="1"/>
    <col min="12" max="12" width="11.453125" style="2" bestFit="1" customWidth="1"/>
    <col min="13" max="13" width="11.08984375" style="3" bestFit="1" customWidth="1"/>
    <col min="14" max="14" width="8.453125" style="10"/>
    <col min="15" max="15" width="13.08984375" style="3" customWidth="1"/>
    <col min="16" max="16" width="15.08984375" style="3" customWidth="1"/>
    <col min="17" max="46" width="8.453125" style="3"/>
  </cols>
  <sheetData>
    <row r="1" spans="1:46" x14ac:dyDescent="0.35">
      <c r="A1" s="108" t="s">
        <v>71</v>
      </c>
      <c r="E1"/>
      <c r="F1" s="1"/>
      <c r="N1" s="3"/>
      <c r="S1" s="4"/>
      <c r="AS1"/>
      <c r="AT1"/>
    </row>
    <row r="2" spans="1:46" ht="15.65" customHeight="1" x14ac:dyDescent="0.35">
      <c r="A2" t="s">
        <v>95</v>
      </c>
      <c r="E2"/>
      <c r="F2" s="1"/>
      <c r="N2" s="3"/>
      <c r="S2" s="4"/>
      <c r="AS2"/>
      <c r="AT2"/>
    </row>
    <row r="3" spans="1:46" ht="52" x14ac:dyDescent="0.35">
      <c r="A3" s="5" t="s">
        <v>3</v>
      </c>
      <c r="B3" s="5" t="s">
        <v>4</v>
      </c>
      <c r="C3" s="6" t="s">
        <v>85</v>
      </c>
      <c r="D3" s="6" t="s">
        <v>83</v>
      </c>
      <c r="E3" s="7" t="s">
        <v>5</v>
      </c>
      <c r="F3" s="6" t="s">
        <v>6</v>
      </c>
      <c r="G3" s="6" t="s">
        <v>7</v>
      </c>
      <c r="H3" s="6" t="s">
        <v>8</v>
      </c>
      <c r="I3" s="8"/>
      <c r="J3" s="6" t="s">
        <v>9</v>
      </c>
      <c r="K3" s="6" t="s">
        <v>10</v>
      </c>
      <c r="L3" s="9" t="s">
        <v>11</v>
      </c>
    </row>
    <row r="4" spans="1:46" x14ac:dyDescent="0.35">
      <c r="A4" s="5"/>
      <c r="B4" s="5"/>
      <c r="C4" s="6" t="s">
        <v>12</v>
      </c>
      <c r="D4" s="6" t="s">
        <v>13</v>
      </c>
      <c r="E4" s="7" t="s">
        <v>14</v>
      </c>
      <c r="F4" s="6" t="s">
        <v>15</v>
      </c>
      <c r="G4" s="6" t="s">
        <v>16</v>
      </c>
      <c r="H4" s="6" t="s">
        <v>17</v>
      </c>
      <c r="I4" s="8"/>
      <c r="J4" s="6"/>
      <c r="K4" s="6"/>
      <c r="L4" s="9"/>
    </row>
    <row r="5" spans="1:46" x14ac:dyDescent="0.35">
      <c r="A5" s="11" t="s">
        <v>81</v>
      </c>
      <c r="B5" s="12">
        <v>10</v>
      </c>
      <c r="C5" s="13"/>
      <c r="D5" s="14"/>
      <c r="E5" s="15"/>
      <c r="F5" s="16"/>
      <c r="G5" s="16"/>
      <c r="H5" s="16">
        <f>SUM(H6:H10)</f>
        <v>11600</v>
      </c>
      <c r="I5" s="17"/>
      <c r="J5" s="16">
        <f t="shared" ref="J5:K5" si="0">SUM(J6:J10)</f>
        <v>0</v>
      </c>
      <c r="K5" s="16">
        <f t="shared" si="0"/>
        <v>11600</v>
      </c>
      <c r="L5" s="19">
        <f t="shared" ref="L5:L44" si="1">K5/$K$47</f>
        <v>0.321463211860884</v>
      </c>
    </row>
    <row r="6" spans="1:46" x14ac:dyDescent="0.35">
      <c r="A6" s="20" t="s">
        <v>91</v>
      </c>
      <c r="B6" s="21">
        <v>1001</v>
      </c>
      <c r="C6" s="93">
        <v>1</v>
      </c>
      <c r="D6" s="23" t="s">
        <v>34</v>
      </c>
      <c r="E6" s="24">
        <v>2</v>
      </c>
      <c r="F6" s="25">
        <v>700</v>
      </c>
      <c r="G6" s="26">
        <v>1</v>
      </c>
      <c r="H6" s="25">
        <f>C6*E6*F6*G6</f>
        <v>1400</v>
      </c>
      <c r="I6" s="17"/>
      <c r="J6" s="22">
        <v>0</v>
      </c>
      <c r="K6" s="22">
        <f>H6-J6</f>
        <v>1400</v>
      </c>
      <c r="L6" s="27">
        <f t="shared" si="1"/>
        <v>3.8797284190106696E-2</v>
      </c>
      <c r="M6" s="28">
        <f>H6-(J6+K6)</f>
        <v>0</v>
      </c>
    </row>
    <row r="7" spans="1:46" x14ac:dyDescent="0.35">
      <c r="A7" s="20" t="s">
        <v>19</v>
      </c>
      <c r="B7" s="21">
        <v>1002</v>
      </c>
      <c r="C7" s="93">
        <v>6</v>
      </c>
      <c r="D7" s="23" t="s">
        <v>34</v>
      </c>
      <c r="E7" s="24">
        <v>2</v>
      </c>
      <c r="F7" s="25">
        <v>500</v>
      </c>
      <c r="G7" s="26">
        <v>1</v>
      </c>
      <c r="H7" s="25">
        <f t="shared" ref="H7:H9" si="2">C7*E7*F7*G7</f>
        <v>6000</v>
      </c>
      <c r="I7" s="17"/>
      <c r="J7" s="22">
        <v>0</v>
      </c>
      <c r="K7" s="22">
        <f t="shared" ref="K7:K10" si="3">H7-J7</f>
        <v>6000</v>
      </c>
      <c r="L7" s="27">
        <f t="shared" si="1"/>
        <v>0.16627407510045725</v>
      </c>
      <c r="M7" s="28">
        <f t="shared" ref="M7:M10" si="4">H7-(J7+K7)</f>
        <v>0</v>
      </c>
    </row>
    <row r="8" spans="1:46" x14ac:dyDescent="0.35">
      <c r="A8" s="20" t="s">
        <v>92</v>
      </c>
      <c r="B8" s="21">
        <v>1003</v>
      </c>
      <c r="C8" s="93">
        <v>7</v>
      </c>
      <c r="D8" s="23" t="s">
        <v>34</v>
      </c>
      <c r="E8" s="24">
        <v>2</v>
      </c>
      <c r="F8" s="25">
        <v>300</v>
      </c>
      <c r="G8" s="26">
        <v>1</v>
      </c>
      <c r="H8" s="25">
        <f t="shared" si="2"/>
        <v>4200</v>
      </c>
      <c r="I8" s="17"/>
      <c r="J8" s="22">
        <v>0</v>
      </c>
      <c r="K8" s="22">
        <f t="shared" si="3"/>
        <v>4200</v>
      </c>
      <c r="L8" s="27">
        <f t="shared" si="1"/>
        <v>0.11639185257032007</v>
      </c>
      <c r="M8" s="28">
        <f t="shared" si="4"/>
        <v>0</v>
      </c>
    </row>
    <row r="9" spans="1:46" x14ac:dyDescent="0.35">
      <c r="A9" s="20" t="s">
        <v>93</v>
      </c>
      <c r="B9" s="21">
        <v>1004</v>
      </c>
      <c r="C9" s="93">
        <v>7</v>
      </c>
      <c r="D9" s="23" t="s">
        <v>34</v>
      </c>
      <c r="E9" s="24"/>
      <c r="F9" s="25">
        <v>250</v>
      </c>
      <c r="G9" s="26">
        <v>1</v>
      </c>
      <c r="H9" s="25">
        <f t="shared" si="2"/>
        <v>0</v>
      </c>
      <c r="I9" s="17"/>
      <c r="J9" s="22">
        <v>0</v>
      </c>
      <c r="K9" s="22">
        <f t="shared" si="3"/>
        <v>0</v>
      </c>
      <c r="L9" s="27">
        <f t="shared" si="1"/>
        <v>0</v>
      </c>
      <c r="M9" s="28">
        <f t="shared" si="4"/>
        <v>0</v>
      </c>
    </row>
    <row r="10" spans="1:46" x14ac:dyDescent="0.35">
      <c r="A10" s="20" t="s">
        <v>94</v>
      </c>
      <c r="B10" s="21">
        <v>1005</v>
      </c>
      <c r="C10" s="93">
        <v>6</v>
      </c>
      <c r="D10" s="23" t="s">
        <v>34</v>
      </c>
      <c r="E10" s="24"/>
      <c r="F10" s="25">
        <v>150</v>
      </c>
      <c r="G10" s="26">
        <v>1</v>
      </c>
      <c r="H10" s="25">
        <f>C10*E10*F10*G10</f>
        <v>0</v>
      </c>
      <c r="I10" s="17"/>
      <c r="J10" s="22">
        <v>0</v>
      </c>
      <c r="K10" s="22">
        <f t="shared" si="3"/>
        <v>0</v>
      </c>
      <c r="L10" s="27">
        <f t="shared" si="1"/>
        <v>0</v>
      </c>
      <c r="M10" s="28">
        <f t="shared" si="4"/>
        <v>0</v>
      </c>
    </row>
    <row r="11" spans="1:46" x14ac:dyDescent="0.35">
      <c r="A11" s="11" t="s">
        <v>82</v>
      </c>
      <c r="B11" s="12">
        <v>20</v>
      </c>
      <c r="C11" s="13"/>
      <c r="D11" s="14"/>
      <c r="E11" s="15"/>
      <c r="F11" s="16"/>
      <c r="G11" s="16"/>
      <c r="H11" s="16">
        <f>SUM(H12:H20)</f>
        <v>0</v>
      </c>
      <c r="I11" s="17"/>
      <c r="J11" s="16">
        <f t="shared" ref="J11:K11" si="5">SUM(J12:J20)</f>
        <v>0</v>
      </c>
      <c r="K11" s="16">
        <f t="shared" si="5"/>
        <v>0</v>
      </c>
      <c r="L11" s="19">
        <f t="shared" si="1"/>
        <v>0</v>
      </c>
    </row>
    <row r="12" spans="1:46" x14ac:dyDescent="0.35">
      <c r="A12" s="20" t="s">
        <v>77</v>
      </c>
      <c r="B12" s="21">
        <v>2001</v>
      </c>
      <c r="C12" s="93">
        <v>1</v>
      </c>
      <c r="D12" s="23" t="s">
        <v>84</v>
      </c>
      <c r="E12" s="24"/>
      <c r="F12" s="25"/>
      <c r="G12" s="26">
        <v>1</v>
      </c>
      <c r="H12" s="25">
        <f>C12*E12*F12*G12</f>
        <v>0</v>
      </c>
      <c r="I12" s="17"/>
      <c r="J12" s="22">
        <v>0</v>
      </c>
      <c r="K12" s="22">
        <f>H12-J12</f>
        <v>0</v>
      </c>
      <c r="L12" s="27">
        <f t="shared" si="1"/>
        <v>0</v>
      </c>
      <c r="M12" s="28">
        <f>H12-(J12+K12)</f>
        <v>0</v>
      </c>
    </row>
    <row r="13" spans="1:46" x14ac:dyDescent="0.35">
      <c r="A13" s="20" t="s">
        <v>76</v>
      </c>
      <c r="B13" s="21">
        <v>2002</v>
      </c>
      <c r="C13" s="93">
        <v>1</v>
      </c>
      <c r="D13" s="23" t="s">
        <v>84</v>
      </c>
      <c r="E13" s="24"/>
      <c r="F13" s="25"/>
      <c r="G13" s="26">
        <v>1</v>
      </c>
      <c r="H13" s="25">
        <f t="shared" ref="H13:H20" si="6">C13*E13*F13*G13</f>
        <v>0</v>
      </c>
      <c r="I13" s="17"/>
      <c r="J13" s="22">
        <v>0</v>
      </c>
      <c r="K13" s="22">
        <f t="shared" ref="K13:K20" si="7">H13-J13</f>
        <v>0</v>
      </c>
      <c r="L13" s="27">
        <f t="shared" si="1"/>
        <v>0</v>
      </c>
      <c r="M13" s="28">
        <f t="shared" ref="M13:M20" si="8">H13-(J13+K13)</f>
        <v>0</v>
      </c>
    </row>
    <row r="14" spans="1:46" x14ac:dyDescent="0.35">
      <c r="A14" s="20" t="s">
        <v>78</v>
      </c>
      <c r="B14" s="21">
        <v>2003</v>
      </c>
      <c r="C14" s="93">
        <v>1</v>
      </c>
      <c r="D14" s="23" t="s">
        <v>84</v>
      </c>
      <c r="E14" s="24"/>
      <c r="F14" s="25"/>
      <c r="G14" s="26">
        <v>1</v>
      </c>
      <c r="H14" s="25">
        <f t="shared" si="6"/>
        <v>0</v>
      </c>
      <c r="I14" s="17"/>
      <c r="J14" s="22">
        <v>0</v>
      </c>
      <c r="K14" s="22">
        <f t="shared" si="7"/>
        <v>0</v>
      </c>
      <c r="L14" s="27">
        <f t="shared" si="1"/>
        <v>0</v>
      </c>
      <c r="M14" s="28">
        <f t="shared" si="8"/>
        <v>0</v>
      </c>
    </row>
    <row r="15" spans="1:46" x14ac:dyDescent="0.35">
      <c r="A15" s="20" t="s">
        <v>96</v>
      </c>
      <c r="B15" s="21">
        <v>2004</v>
      </c>
      <c r="C15" s="93">
        <v>1</v>
      </c>
      <c r="D15" s="23" t="s">
        <v>84</v>
      </c>
      <c r="E15" s="24"/>
      <c r="F15" s="25"/>
      <c r="G15" s="26">
        <v>1</v>
      </c>
      <c r="H15" s="25">
        <f t="shared" si="6"/>
        <v>0</v>
      </c>
      <c r="I15" s="17"/>
      <c r="J15" s="22">
        <v>0</v>
      </c>
      <c r="K15" s="22">
        <f t="shared" si="7"/>
        <v>0</v>
      </c>
      <c r="L15" s="27">
        <f t="shared" si="1"/>
        <v>0</v>
      </c>
      <c r="M15" s="28">
        <f t="shared" si="8"/>
        <v>0</v>
      </c>
    </row>
    <row r="16" spans="1:46" x14ac:dyDescent="0.35">
      <c r="A16" s="20" t="s">
        <v>97</v>
      </c>
      <c r="B16" s="21">
        <v>2004</v>
      </c>
      <c r="C16" s="93">
        <v>1</v>
      </c>
      <c r="D16" s="23" t="s">
        <v>84</v>
      </c>
      <c r="E16" s="24"/>
      <c r="F16" s="25"/>
      <c r="G16" s="26">
        <v>1</v>
      </c>
      <c r="H16" s="25">
        <f t="shared" ref="H16:H17" si="9">C16*E16*F16*G16</f>
        <v>0</v>
      </c>
      <c r="I16" s="17"/>
      <c r="J16" s="22">
        <v>0</v>
      </c>
      <c r="K16" s="22">
        <f t="shared" ref="K16:K17" si="10">H16-J16</f>
        <v>0</v>
      </c>
      <c r="L16" s="27">
        <f t="shared" si="1"/>
        <v>0</v>
      </c>
      <c r="M16" s="28">
        <f t="shared" ref="M16:M17" si="11">H16-(J16+K16)</f>
        <v>0</v>
      </c>
    </row>
    <row r="17" spans="1:16" x14ac:dyDescent="0.35">
      <c r="A17" s="20" t="s">
        <v>98</v>
      </c>
      <c r="B17" s="21">
        <v>2004</v>
      </c>
      <c r="C17" s="93">
        <v>1</v>
      </c>
      <c r="D17" s="23" t="s">
        <v>84</v>
      </c>
      <c r="E17" s="24"/>
      <c r="F17" s="25"/>
      <c r="G17" s="26">
        <v>1</v>
      </c>
      <c r="H17" s="25">
        <f t="shared" si="9"/>
        <v>0</v>
      </c>
      <c r="I17" s="17"/>
      <c r="J17" s="22">
        <v>0</v>
      </c>
      <c r="K17" s="22">
        <f t="shared" si="10"/>
        <v>0</v>
      </c>
      <c r="L17" s="27">
        <f t="shared" si="1"/>
        <v>0</v>
      </c>
      <c r="M17" s="28">
        <f t="shared" si="11"/>
        <v>0</v>
      </c>
    </row>
    <row r="18" spans="1:16" x14ac:dyDescent="0.35">
      <c r="A18" s="20" t="s">
        <v>99</v>
      </c>
      <c r="B18" s="21">
        <v>2004</v>
      </c>
      <c r="C18" s="93">
        <v>1</v>
      </c>
      <c r="D18" s="23" t="s">
        <v>84</v>
      </c>
      <c r="E18" s="24"/>
      <c r="F18" s="25"/>
      <c r="G18" s="26">
        <v>1</v>
      </c>
      <c r="H18" s="25">
        <f t="shared" ref="H18" si="12">C18*E18*F18*G18</f>
        <v>0</v>
      </c>
      <c r="I18" s="17"/>
      <c r="J18" s="22">
        <v>0</v>
      </c>
      <c r="K18" s="22">
        <f t="shared" ref="K18" si="13">H18-J18</f>
        <v>0</v>
      </c>
      <c r="L18" s="27">
        <f t="shared" si="1"/>
        <v>0</v>
      </c>
      <c r="M18" s="28">
        <f t="shared" ref="M18" si="14">H18-(J18+K18)</f>
        <v>0</v>
      </c>
    </row>
    <row r="19" spans="1:16" x14ac:dyDescent="0.35">
      <c r="A19" s="20" t="s">
        <v>100</v>
      </c>
      <c r="B19" s="21">
        <v>2004</v>
      </c>
      <c r="C19" s="93">
        <v>1</v>
      </c>
      <c r="D19" s="23" t="s">
        <v>84</v>
      </c>
      <c r="E19" s="24"/>
      <c r="F19" s="25"/>
      <c r="G19" s="26">
        <v>1</v>
      </c>
      <c r="H19" s="25">
        <f t="shared" ref="H19" si="15">C19*E19*F19*G19</f>
        <v>0</v>
      </c>
      <c r="I19" s="17"/>
      <c r="J19" s="22">
        <v>0</v>
      </c>
      <c r="K19" s="22">
        <f t="shared" ref="K19" si="16">H19-J19</f>
        <v>0</v>
      </c>
      <c r="L19" s="27">
        <f t="shared" si="1"/>
        <v>0</v>
      </c>
      <c r="M19" s="28">
        <f t="shared" ref="M19" si="17">H19-(J19+K19)</f>
        <v>0</v>
      </c>
    </row>
    <row r="20" spans="1:16" x14ac:dyDescent="0.35">
      <c r="A20" s="20" t="s">
        <v>100</v>
      </c>
      <c r="B20" s="21">
        <v>2004</v>
      </c>
      <c r="C20" s="93">
        <v>1</v>
      </c>
      <c r="D20" s="23" t="s">
        <v>84</v>
      </c>
      <c r="E20" s="24"/>
      <c r="F20" s="25"/>
      <c r="G20" s="26">
        <v>1</v>
      </c>
      <c r="H20" s="25">
        <f t="shared" si="6"/>
        <v>0</v>
      </c>
      <c r="I20" s="17"/>
      <c r="J20" s="22">
        <v>0</v>
      </c>
      <c r="K20" s="22">
        <f t="shared" si="7"/>
        <v>0</v>
      </c>
      <c r="L20" s="27">
        <f t="shared" si="1"/>
        <v>0</v>
      </c>
      <c r="M20" s="28">
        <f t="shared" si="8"/>
        <v>0</v>
      </c>
    </row>
    <row r="21" spans="1:16" x14ac:dyDescent="0.35">
      <c r="A21" s="29" t="s">
        <v>20</v>
      </c>
      <c r="B21" s="14">
        <v>30</v>
      </c>
      <c r="C21" s="94"/>
      <c r="D21" s="14"/>
      <c r="E21" s="15"/>
      <c r="F21" s="16"/>
      <c r="G21" s="16"/>
      <c r="H21" s="16">
        <f>SUM(H22:H24)</f>
        <v>200</v>
      </c>
      <c r="I21" s="17"/>
      <c r="J21" s="18">
        <f t="shared" ref="J21:K21" si="18">SUM(J22:J24)</f>
        <v>0</v>
      </c>
      <c r="K21" s="18">
        <f t="shared" si="18"/>
        <v>200</v>
      </c>
      <c r="L21" s="19">
        <f t="shared" si="1"/>
        <v>5.5424691700152419E-3</v>
      </c>
      <c r="M21" s="28"/>
    </row>
    <row r="22" spans="1:16" x14ac:dyDescent="0.35">
      <c r="A22" s="30" t="s">
        <v>21</v>
      </c>
      <c r="B22" s="31">
        <v>3001</v>
      </c>
      <c r="C22" s="95">
        <v>1</v>
      </c>
      <c r="D22" s="20" t="s">
        <v>22</v>
      </c>
      <c r="E22" s="24">
        <v>1</v>
      </c>
      <c r="F22" s="32">
        <f>Training!R6</f>
        <v>0</v>
      </c>
      <c r="G22" s="26">
        <v>1</v>
      </c>
      <c r="H22" s="33">
        <f>C22*E22*F22*G22</f>
        <v>0</v>
      </c>
      <c r="I22" s="17"/>
      <c r="J22" s="22"/>
      <c r="K22" s="22">
        <f t="shared" ref="K22:K24" si="19">H22-J22</f>
        <v>0</v>
      </c>
      <c r="L22" s="27">
        <f t="shared" si="1"/>
        <v>0</v>
      </c>
      <c r="M22" s="28">
        <f t="shared" ref="M22:M24" si="20">H22-(J22+K22)</f>
        <v>0</v>
      </c>
    </row>
    <row r="23" spans="1:16" x14ac:dyDescent="0.35">
      <c r="A23" s="20" t="s">
        <v>23</v>
      </c>
      <c r="B23" s="31">
        <v>3002</v>
      </c>
      <c r="C23" s="96">
        <v>1</v>
      </c>
      <c r="D23" s="20" t="s">
        <v>22</v>
      </c>
      <c r="E23" s="34">
        <v>1</v>
      </c>
      <c r="F23" s="32">
        <f>Training!R7</f>
        <v>200</v>
      </c>
      <c r="G23" s="26">
        <v>1</v>
      </c>
      <c r="H23" s="25">
        <f>C23*E23*F23*G23</f>
        <v>200</v>
      </c>
      <c r="I23" s="17"/>
      <c r="J23" s="22"/>
      <c r="K23" s="22">
        <f t="shared" si="19"/>
        <v>200</v>
      </c>
      <c r="L23" s="27">
        <f t="shared" si="1"/>
        <v>5.5424691700152419E-3</v>
      </c>
      <c r="M23" s="28">
        <f t="shared" si="20"/>
        <v>0</v>
      </c>
    </row>
    <row r="24" spans="1:16" x14ac:dyDescent="0.35">
      <c r="A24" s="20" t="s">
        <v>24</v>
      </c>
      <c r="B24" s="31">
        <v>3003</v>
      </c>
      <c r="C24" s="96">
        <v>1</v>
      </c>
      <c r="D24" s="20" t="s">
        <v>22</v>
      </c>
      <c r="E24" s="34">
        <v>1</v>
      </c>
      <c r="F24" s="32">
        <v>0</v>
      </c>
      <c r="G24" s="26">
        <v>1</v>
      </c>
      <c r="H24" s="25">
        <f>C24*E24*F24*G24</f>
        <v>0</v>
      </c>
      <c r="I24" s="17"/>
      <c r="J24" s="22"/>
      <c r="K24" s="22">
        <f t="shared" si="19"/>
        <v>0</v>
      </c>
      <c r="L24" s="27">
        <f t="shared" si="1"/>
        <v>0</v>
      </c>
      <c r="M24" s="28">
        <f t="shared" si="20"/>
        <v>0</v>
      </c>
    </row>
    <row r="25" spans="1:16" s="3" customFormat="1" ht="25.4" customHeight="1" x14ac:dyDescent="0.35">
      <c r="A25" s="98" t="s">
        <v>89</v>
      </c>
      <c r="B25" s="98"/>
      <c r="C25" s="99"/>
      <c r="D25" s="100"/>
      <c r="E25" s="101"/>
      <c r="F25" s="102"/>
      <c r="G25" s="102"/>
      <c r="H25" s="39">
        <f>SUM(H5+H11+H21)</f>
        <v>11800</v>
      </c>
      <c r="I25" s="17"/>
      <c r="J25" s="39">
        <f t="shared" ref="J25:K25" si="21">SUM(J5+J11+J21)</f>
        <v>0</v>
      </c>
      <c r="K25" s="39">
        <f t="shared" si="21"/>
        <v>11800</v>
      </c>
      <c r="L25" s="40">
        <f t="shared" si="1"/>
        <v>0.32700568103089928</v>
      </c>
      <c r="M25" s="28"/>
      <c r="N25" s="38"/>
      <c r="O25" s="41"/>
      <c r="P25" s="42"/>
    </row>
    <row r="26" spans="1:16" x14ac:dyDescent="0.35">
      <c r="A26" s="11" t="s">
        <v>25</v>
      </c>
      <c r="B26" s="12">
        <v>30</v>
      </c>
      <c r="C26" s="94"/>
      <c r="D26" s="14"/>
      <c r="E26" s="15"/>
      <c r="F26" s="16"/>
      <c r="G26" s="16"/>
      <c r="H26" s="16">
        <f>SUM(H27:H32)</f>
        <v>15540</v>
      </c>
      <c r="I26" s="17"/>
      <c r="J26" s="18">
        <f t="shared" ref="J26:K26" si="22">SUM(J27:J32)</f>
        <v>0</v>
      </c>
      <c r="K26" s="18">
        <f t="shared" si="22"/>
        <v>15540</v>
      </c>
      <c r="L26" s="19">
        <f t="shared" si="1"/>
        <v>0.43064985451018428</v>
      </c>
      <c r="M26" s="28"/>
    </row>
    <row r="27" spans="1:16" x14ac:dyDescent="0.35">
      <c r="A27" s="20" t="s">
        <v>26</v>
      </c>
      <c r="B27" s="21">
        <v>3001</v>
      </c>
      <c r="C27" s="93">
        <v>7</v>
      </c>
      <c r="D27" s="23" t="s">
        <v>34</v>
      </c>
      <c r="E27" s="24">
        <v>1</v>
      </c>
      <c r="F27" s="25">
        <v>600</v>
      </c>
      <c r="G27" s="26">
        <v>1</v>
      </c>
      <c r="H27" s="25">
        <f>C27*E27*F27*G27</f>
        <v>4200</v>
      </c>
      <c r="I27" s="17"/>
      <c r="J27" s="22">
        <v>0</v>
      </c>
      <c r="K27" s="22">
        <f t="shared" ref="K27:K32" si="23">H27-J27</f>
        <v>4200</v>
      </c>
      <c r="L27" s="27">
        <f t="shared" si="1"/>
        <v>0.11639185257032007</v>
      </c>
      <c r="M27" s="28">
        <f t="shared" ref="M27:M32" si="24">H27-(J27+K27)</f>
        <v>0</v>
      </c>
    </row>
    <row r="28" spans="1:16" x14ac:dyDescent="0.35">
      <c r="A28" s="20" t="s">
        <v>74</v>
      </c>
      <c r="B28" s="21">
        <v>3002</v>
      </c>
      <c r="C28" s="93">
        <v>7</v>
      </c>
      <c r="D28" s="23" t="s">
        <v>34</v>
      </c>
      <c r="E28" s="24">
        <v>1</v>
      </c>
      <c r="F28" s="25">
        <v>400</v>
      </c>
      <c r="G28" s="26">
        <v>0.5</v>
      </c>
      <c r="H28" s="25">
        <f t="shared" ref="H28:H30" si="25">C28*E28*F28*G28</f>
        <v>1400</v>
      </c>
      <c r="I28" s="17"/>
      <c r="J28" s="22"/>
      <c r="K28" s="22">
        <f t="shared" si="23"/>
        <v>1400</v>
      </c>
      <c r="L28" s="27">
        <f t="shared" si="1"/>
        <v>3.8797284190106696E-2</v>
      </c>
      <c r="M28" s="28">
        <f>H28-(J28+K28)</f>
        <v>0</v>
      </c>
    </row>
    <row r="29" spans="1:16" x14ac:dyDescent="0.35">
      <c r="A29" s="20" t="s">
        <v>27</v>
      </c>
      <c r="B29" s="21">
        <v>3003</v>
      </c>
      <c r="C29" s="93">
        <v>7</v>
      </c>
      <c r="D29" s="23" t="s">
        <v>34</v>
      </c>
      <c r="E29" s="24">
        <v>1</v>
      </c>
      <c r="F29" s="25">
        <v>500</v>
      </c>
      <c r="G29" s="26">
        <v>1</v>
      </c>
      <c r="H29" s="25">
        <f t="shared" si="25"/>
        <v>3500</v>
      </c>
      <c r="I29" s="17"/>
      <c r="J29" s="22">
        <v>0</v>
      </c>
      <c r="K29" s="22">
        <f t="shared" si="23"/>
        <v>3500</v>
      </c>
      <c r="L29" s="27">
        <f t="shared" si="1"/>
        <v>9.6993210475266725E-2</v>
      </c>
      <c r="M29" s="28">
        <f t="shared" si="24"/>
        <v>0</v>
      </c>
    </row>
    <row r="30" spans="1:16" x14ac:dyDescent="0.35">
      <c r="A30" s="20" t="s">
        <v>79</v>
      </c>
      <c r="B30" s="21">
        <v>3004</v>
      </c>
      <c r="C30" s="93">
        <v>7</v>
      </c>
      <c r="D30" s="23" t="s">
        <v>34</v>
      </c>
      <c r="E30" s="24">
        <v>1</v>
      </c>
      <c r="F30" s="25">
        <v>400</v>
      </c>
      <c r="G30" s="26">
        <v>1</v>
      </c>
      <c r="H30" s="25">
        <f t="shared" si="25"/>
        <v>2800</v>
      </c>
      <c r="I30" s="17"/>
      <c r="J30" s="22">
        <v>0</v>
      </c>
      <c r="K30" s="22">
        <f t="shared" si="23"/>
        <v>2800</v>
      </c>
      <c r="L30" s="27">
        <f t="shared" si="1"/>
        <v>7.7594568380213391E-2</v>
      </c>
      <c r="M30" s="28">
        <f t="shared" si="24"/>
        <v>0</v>
      </c>
    </row>
    <row r="31" spans="1:16" x14ac:dyDescent="0.35">
      <c r="A31" s="20" t="s">
        <v>75</v>
      </c>
      <c r="B31" s="21">
        <v>3005</v>
      </c>
      <c r="C31" s="93">
        <v>7</v>
      </c>
      <c r="D31" s="23" t="s">
        <v>34</v>
      </c>
      <c r="E31" s="24">
        <v>1</v>
      </c>
      <c r="F31" s="25">
        <v>1400</v>
      </c>
      <c r="G31" s="26">
        <v>0.3</v>
      </c>
      <c r="H31" s="25">
        <f>C31*E31*F31*G31</f>
        <v>2940</v>
      </c>
      <c r="I31" s="17"/>
      <c r="J31" s="22"/>
      <c r="K31" s="22">
        <f t="shared" si="23"/>
        <v>2940</v>
      </c>
      <c r="L31" s="27">
        <f t="shared" si="1"/>
        <v>8.147429679922405E-2</v>
      </c>
      <c r="M31" s="28">
        <f t="shared" si="24"/>
        <v>0</v>
      </c>
    </row>
    <row r="32" spans="1:16" x14ac:dyDescent="0.35">
      <c r="A32" s="20" t="s">
        <v>28</v>
      </c>
      <c r="B32" s="21">
        <v>3006</v>
      </c>
      <c r="C32" s="93">
        <v>7</v>
      </c>
      <c r="D32" s="23" t="s">
        <v>34</v>
      </c>
      <c r="E32" s="24">
        <v>1</v>
      </c>
      <c r="F32" s="25">
        <v>100</v>
      </c>
      <c r="G32" s="26">
        <v>1</v>
      </c>
      <c r="H32" s="25">
        <f>C32*E32*F32*G32</f>
        <v>700</v>
      </c>
      <c r="I32" s="17"/>
      <c r="J32" s="22">
        <v>0</v>
      </c>
      <c r="K32" s="22">
        <f t="shared" si="23"/>
        <v>700</v>
      </c>
      <c r="L32" s="27">
        <f t="shared" si="1"/>
        <v>1.9398642095053348E-2</v>
      </c>
      <c r="M32" s="28">
        <f t="shared" si="24"/>
        <v>0</v>
      </c>
    </row>
    <row r="33" spans="1:46" x14ac:dyDescent="0.35">
      <c r="A33" s="11" t="s">
        <v>29</v>
      </c>
      <c r="B33" s="12">
        <v>40</v>
      </c>
      <c r="C33" s="94"/>
      <c r="D33" s="14"/>
      <c r="E33" s="15"/>
      <c r="F33" s="16"/>
      <c r="G33" s="16"/>
      <c r="H33" s="16">
        <f>SUM(H34:H36)</f>
        <v>1500</v>
      </c>
      <c r="I33" s="17"/>
      <c r="J33" s="18">
        <f t="shared" ref="J33:K33" si="26">SUM(J34:J36)</f>
        <v>0</v>
      </c>
      <c r="K33" s="18">
        <f t="shared" si="26"/>
        <v>1500</v>
      </c>
      <c r="L33" s="19">
        <f t="shared" si="1"/>
        <v>4.1568518775114312E-2</v>
      </c>
      <c r="M33" s="28"/>
    </row>
    <row r="34" spans="1:46" x14ac:dyDescent="0.35">
      <c r="A34" s="20" t="s">
        <v>30</v>
      </c>
      <c r="B34" s="21">
        <v>4001</v>
      </c>
      <c r="C34" s="93">
        <v>1</v>
      </c>
      <c r="D34" s="23" t="s">
        <v>18</v>
      </c>
      <c r="E34" s="24">
        <v>1</v>
      </c>
      <c r="F34" s="25">
        <v>1500</v>
      </c>
      <c r="G34" s="26">
        <v>1</v>
      </c>
      <c r="H34" s="25">
        <f t="shared" ref="H34:H36" si="27">C34*E34*F34*G34</f>
        <v>1500</v>
      </c>
      <c r="I34" s="17"/>
      <c r="J34" s="22"/>
      <c r="K34" s="22">
        <f t="shared" ref="K34:K36" si="28">H34-J34</f>
        <v>1500</v>
      </c>
      <c r="L34" s="27">
        <f t="shared" si="1"/>
        <v>4.1568518775114312E-2</v>
      </c>
      <c r="M34" s="28">
        <f t="shared" ref="M34:M37" si="29">H34-(J34+K34)</f>
        <v>0</v>
      </c>
    </row>
    <row r="35" spans="1:46" x14ac:dyDescent="0.35">
      <c r="A35" s="20" t="s">
        <v>80</v>
      </c>
      <c r="B35" s="21">
        <v>4002</v>
      </c>
      <c r="C35" s="93">
        <v>1</v>
      </c>
      <c r="D35" s="23" t="s">
        <v>18</v>
      </c>
      <c r="E35" s="24">
        <v>1</v>
      </c>
      <c r="F35" s="25">
        <v>0</v>
      </c>
      <c r="G35" s="26">
        <v>1</v>
      </c>
      <c r="H35" s="25">
        <f t="shared" si="27"/>
        <v>0</v>
      </c>
      <c r="I35" s="17"/>
      <c r="J35" s="22"/>
      <c r="K35" s="22">
        <f>H35-J35</f>
        <v>0</v>
      </c>
      <c r="L35" s="27">
        <f t="shared" si="1"/>
        <v>0</v>
      </c>
      <c r="M35" s="28">
        <f t="shared" si="29"/>
        <v>0</v>
      </c>
    </row>
    <row r="36" spans="1:46" x14ac:dyDescent="0.35">
      <c r="A36" s="20" t="s">
        <v>31</v>
      </c>
      <c r="B36" s="21">
        <v>4003</v>
      </c>
      <c r="C36" s="93">
        <v>1</v>
      </c>
      <c r="D36" s="23" t="s">
        <v>18</v>
      </c>
      <c r="E36" s="24">
        <v>1</v>
      </c>
      <c r="F36" s="25">
        <v>0</v>
      </c>
      <c r="G36" s="26">
        <v>1</v>
      </c>
      <c r="H36" s="25">
        <f t="shared" si="27"/>
        <v>0</v>
      </c>
      <c r="I36" s="17"/>
      <c r="J36" s="22"/>
      <c r="K36" s="22">
        <f t="shared" si="28"/>
        <v>0</v>
      </c>
      <c r="L36" s="27">
        <f t="shared" si="1"/>
        <v>0</v>
      </c>
      <c r="M36" s="28">
        <f t="shared" si="29"/>
        <v>0</v>
      </c>
    </row>
    <row r="37" spans="1:46" s="10" customFormat="1" x14ac:dyDescent="0.35">
      <c r="A37" s="29" t="s">
        <v>32</v>
      </c>
      <c r="B37" s="14">
        <v>50</v>
      </c>
      <c r="C37" s="13"/>
      <c r="D37" s="14"/>
      <c r="E37" s="15"/>
      <c r="F37" s="16"/>
      <c r="G37" s="16"/>
      <c r="H37" s="16">
        <f>SUM(H38:H45)</f>
        <v>7245</v>
      </c>
      <c r="I37" s="17"/>
      <c r="J37" s="18">
        <f t="shared" ref="J37:K37" si="30">SUM(J38:J45)</f>
        <v>0</v>
      </c>
      <c r="K37" s="18">
        <f t="shared" si="30"/>
        <v>7245</v>
      </c>
      <c r="L37" s="19">
        <f t="shared" si="1"/>
        <v>0.20077594568380214</v>
      </c>
      <c r="M37" s="28">
        <f t="shared" si="29"/>
        <v>0</v>
      </c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</row>
    <row r="38" spans="1:46" s="3" customFormat="1" x14ac:dyDescent="0.35">
      <c r="A38" s="30" t="s">
        <v>33</v>
      </c>
      <c r="B38" s="35">
        <v>5001</v>
      </c>
      <c r="C38" s="36">
        <v>7</v>
      </c>
      <c r="D38" s="23" t="s">
        <v>34</v>
      </c>
      <c r="E38" s="24">
        <v>1</v>
      </c>
      <c r="F38" s="33">
        <v>550</v>
      </c>
      <c r="G38" s="26">
        <v>1</v>
      </c>
      <c r="H38" s="33">
        <f>C38*E38*F38*G38</f>
        <v>3850</v>
      </c>
      <c r="I38" s="17"/>
      <c r="J38" s="22"/>
      <c r="K38" s="22">
        <f t="shared" ref="K38:K45" si="31">H38-J38</f>
        <v>3850</v>
      </c>
      <c r="L38" s="27">
        <f t="shared" si="1"/>
        <v>0.1066925315227934</v>
      </c>
      <c r="M38" s="28">
        <f t="shared" ref="M38:M45" si="32">H38-(J38+K38)</f>
        <v>0</v>
      </c>
      <c r="N38" s="10"/>
    </row>
    <row r="39" spans="1:46" s="3" customFormat="1" x14ac:dyDescent="0.35">
      <c r="A39" s="30" t="s">
        <v>35</v>
      </c>
      <c r="B39" s="103">
        <v>5002</v>
      </c>
      <c r="C39" s="36">
        <v>7</v>
      </c>
      <c r="D39" s="23" t="s">
        <v>34</v>
      </c>
      <c r="E39" s="24">
        <v>0</v>
      </c>
      <c r="F39" s="33">
        <v>7.5</v>
      </c>
      <c r="G39" s="26">
        <v>1</v>
      </c>
      <c r="H39" s="33">
        <f t="shared" ref="H39" si="33">C39*E39*F39*G39</f>
        <v>0</v>
      </c>
      <c r="I39" s="17"/>
      <c r="J39" s="22"/>
      <c r="K39" s="22">
        <f t="shared" si="31"/>
        <v>0</v>
      </c>
      <c r="L39" s="27">
        <f t="shared" si="1"/>
        <v>0</v>
      </c>
      <c r="M39" s="28">
        <f t="shared" si="32"/>
        <v>0</v>
      </c>
      <c r="N39" s="37"/>
    </row>
    <row r="40" spans="1:46" s="3" customFormat="1" x14ac:dyDescent="0.35">
      <c r="A40" s="30" t="s">
        <v>36</v>
      </c>
      <c r="B40" s="35">
        <v>5003</v>
      </c>
      <c r="C40" s="36">
        <v>7</v>
      </c>
      <c r="D40" s="23" t="s">
        <v>34</v>
      </c>
      <c r="E40" s="24">
        <v>1</v>
      </c>
      <c r="F40" s="33">
        <v>100</v>
      </c>
      <c r="G40" s="26">
        <v>0.5</v>
      </c>
      <c r="H40" s="33">
        <f>C40*E40*F40*G40</f>
        <v>350</v>
      </c>
      <c r="I40" s="17"/>
      <c r="J40" s="22"/>
      <c r="K40" s="22">
        <f t="shared" si="31"/>
        <v>350</v>
      </c>
      <c r="L40" s="27">
        <f t="shared" si="1"/>
        <v>9.6993210475266739E-3</v>
      </c>
      <c r="M40" s="28">
        <f t="shared" si="32"/>
        <v>0</v>
      </c>
      <c r="N40" s="10"/>
    </row>
    <row r="41" spans="1:46" s="3" customFormat="1" x14ac:dyDescent="0.35">
      <c r="A41" s="30" t="s">
        <v>37</v>
      </c>
      <c r="B41" s="103">
        <v>5004</v>
      </c>
      <c r="C41" s="36">
        <v>7</v>
      </c>
      <c r="D41" s="23" t="s">
        <v>34</v>
      </c>
      <c r="E41" s="24">
        <v>1</v>
      </c>
      <c r="F41" s="33">
        <v>100</v>
      </c>
      <c r="G41" s="26">
        <v>0.5</v>
      </c>
      <c r="H41" s="33">
        <f t="shared" ref="H41:H42" si="34">C41*E41*F41*G41</f>
        <v>350</v>
      </c>
      <c r="I41" s="17"/>
      <c r="J41" s="22"/>
      <c r="K41" s="22">
        <f t="shared" si="31"/>
        <v>350</v>
      </c>
      <c r="L41" s="27">
        <f t="shared" si="1"/>
        <v>9.6993210475266739E-3</v>
      </c>
      <c r="M41" s="28">
        <f t="shared" si="32"/>
        <v>0</v>
      </c>
      <c r="N41" s="10"/>
    </row>
    <row r="42" spans="1:46" s="3" customFormat="1" x14ac:dyDescent="0.35">
      <c r="A42" s="30" t="s">
        <v>38</v>
      </c>
      <c r="B42" s="35">
        <v>5005</v>
      </c>
      <c r="C42" s="36">
        <v>7</v>
      </c>
      <c r="D42" s="23" t="s">
        <v>18</v>
      </c>
      <c r="E42" s="24">
        <v>1</v>
      </c>
      <c r="F42" s="33">
        <v>250</v>
      </c>
      <c r="G42" s="26">
        <v>0.5</v>
      </c>
      <c r="H42" s="33">
        <f t="shared" si="34"/>
        <v>875</v>
      </c>
      <c r="I42" s="17"/>
      <c r="J42" s="22"/>
      <c r="K42" s="22">
        <f t="shared" si="31"/>
        <v>875</v>
      </c>
      <c r="L42" s="27">
        <f t="shared" si="1"/>
        <v>2.4248302618816681E-2</v>
      </c>
      <c r="M42" s="28">
        <f t="shared" si="32"/>
        <v>0</v>
      </c>
      <c r="N42" s="37"/>
    </row>
    <row r="43" spans="1:46" s="3" customFormat="1" x14ac:dyDescent="0.35">
      <c r="A43" s="30" t="s">
        <v>86</v>
      </c>
      <c r="B43" s="103">
        <v>5006</v>
      </c>
      <c r="C43" s="36">
        <v>7</v>
      </c>
      <c r="D43" s="23" t="s">
        <v>34</v>
      </c>
      <c r="E43" s="24">
        <v>1</v>
      </c>
      <c r="F43" s="33">
        <v>120</v>
      </c>
      <c r="G43" s="26">
        <v>0.5</v>
      </c>
      <c r="H43" s="33">
        <f>C43*E43*F43*G43</f>
        <v>420</v>
      </c>
      <c r="I43" s="17"/>
      <c r="J43" s="22"/>
      <c r="K43" s="22">
        <f t="shared" si="31"/>
        <v>420</v>
      </c>
      <c r="L43" s="27">
        <f t="shared" si="1"/>
        <v>1.1639185257032008E-2</v>
      </c>
      <c r="M43" s="28">
        <f t="shared" si="32"/>
        <v>0</v>
      </c>
      <c r="N43" s="10"/>
    </row>
    <row r="44" spans="1:46" s="3" customFormat="1" x14ac:dyDescent="0.35">
      <c r="A44" s="30" t="s">
        <v>87</v>
      </c>
      <c r="B44" s="35">
        <v>5007</v>
      </c>
      <c r="C44" s="36">
        <v>0</v>
      </c>
      <c r="D44" s="23" t="s">
        <v>34</v>
      </c>
      <c r="E44" s="24">
        <v>1</v>
      </c>
      <c r="F44" s="33">
        <v>100</v>
      </c>
      <c r="G44" s="26">
        <v>1</v>
      </c>
      <c r="H44" s="33">
        <f t="shared" ref="H44:H45" si="35">C44*E44*F44*G44</f>
        <v>0</v>
      </c>
      <c r="I44" s="17"/>
      <c r="J44" s="22"/>
      <c r="K44" s="22">
        <f t="shared" si="31"/>
        <v>0</v>
      </c>
      <c r="L44" s="27">
        <f t="shared" si="1"/>
        <v>0</v>
      </c>
      <c r="M44" s="28">
        <f t="shared" si="32"/>
        <v>0</v>
      </c>
      <c r="N44" s="10"/>
    </row>
    <row r="45" spans="1:46" s="3" customFormat="1" x14ac:dyDescent="0.35">
      <c r="A45" s="31" t="s">
        <v>88</v>
      </c>
      <c r="B45" s="103">
        <v>5008</v>
      </c>
      <c r="C45" s="36">
        <v>7</v>
      </c>
      <c r="D45" s="23" t="s">
        <v>18</v>
      </c>
      <c r="E45" s="24">
        <v>1</v>
      </c>
      <c r="F45" s="33">
        <v>400</v>
      </c>
      <c r="G45" s="26">
        <v>0.5</v>
      </c>
      <c r="H45" s="33">
        <f t="shared" si="35"/>
        <v>1400</v>
      </c>
      <c r="I45" s="17"/>
      <c r="J45" s="22"/>
      <c r="K45" s="22">
        <f t="shared" si="31"/>
        <v>1400</v>
      </c>
      <c r="L45" s="27">
        <f>K45/$K$46</f>
        <v>5.7648754375128682E-2</v>
      </c>
      <c r="M45" s="28">
        <f t="shared" si="32"/>
        <v>0</v>
      </c>
      <c r="N45" s="10"/>
    </row>
    <row r="46" spans="1:46" s="3" customFormat="1" ht="25.4" customHeight="1" x14ac:dyDescent="0.35">
      <c r="A46" s="98" t="s">
        <v>90</v>
      </c>
      <c r="B46" s="98"/>
      <c r="C46" s="99"/>
      <c r="D46" s="100"/>
      <c r="E46" s="101"/>
      <c r="F46" s="102"/>
      <c r="G46" s="102"/>
      <c r="H46" s="39">
        <f>SUM(H26+H33+H37)</f>
        <v>24285</v>
      </c>
      <c r="I46" s="17"/>
      <c r="J46" s="39">
        <f t="shared" ref="J46:K46" si="36">SUM(J26+J33+J37)</f>
        <v>0</v>
      </c>
      <c r="K46" s="39">
        <f t="shared" si="36"/>
        <v>24285</v>
      </c>
      <c r="L46" s="40">
        <f>K46/K47</f>
        <v>0.67299431896910078</v>
      </c>
      <c r="M46" s="28"/>
      <c r="N46" s="38"/>
      <c r="O46" s="41"/>
      <c r="P46" s="42"/>
    </row>
    <row r="47" spans="1:46" s="3" customFormat="1" ht="25.4" customHeight="1" thickBot="1" x14ac:dyDescent="0.4">
      <c r="A47" s="109" t="s">
        <v>1</v>
      </c>
      <c r="B47" s="110"/>
      <c r="C47" s="111"/>
      <c r="D47" s="112"/>
      <c r="E47" s="113"/>
      <c r="F47" s="114"/>
      <c r="G47" s="115"/>
      <c r="H47" s="116">
        <f>SUM(H25+H46)</f>
        <v>36085</v>
      </c>
      <c r="I47" s="117"/>
      <c r="J47" s="116">
        <f t="shared" ref="J47:K47" si="37">SUM(J25+J46)</f>
        <v>0</v>
      </c>
      <c r="K47" s="116">
        <f t="shared" si="37"/>
        <v>36085</v>
      </c>
      <c r="L47" s="118">
        <f>K47/K47</f>
        <v>1</v>
      </c>
      <c r="M47" s="10">
        <f>J47/K47</f>
        <v>0</v>
      </c>
      <c r="N47" s="10"/>
      <c r="O47" s="41"/>
      <c r="P47" s="42"/>
    </row>
    <row r="48" spans="1:46" s="3" customFormat="1" ht="27.5" customHeight="1" thickTop="1" x14ac:dyDescent="0.35">
      <c r="A48" s="107" t="s">
        <v>39</v>
      </c>
      <c r="B48" s="43"/>
      <c r="C48" s="44"/>
      <c r="D48" s="44"/>
      <c r="E48" s="45"/>
      <c r="F48" s="44"/>
      <c r="G48" s="46"/>
      <c r="H48" s="46"/>
      <c r="I48" s="44"/>
      <c r="J48" s="104" t="s">
        <v>40</v>
      </c>
      <c r="K48" s="105"/>
      <c r="L48" s="106">
        <f>K47/495</f>
        <v>72.898989898989896</v>
      </c>
      <c r="M48" s="41"/>
      <c r="N48" s="38"/>
      <c r="O48" s="41"/>
      <c r="P48" s="41"/>
    </row>
    <row r="49" spans="1:16" s="3" customFormat="1" ht="6.5" customHeight="1" x14ac:dyDescent="0.35">
      <c r="A49" s="43"/>
      <c r="B49" s="43"/>
      <c r="C49" s="44"/>
      <c r="D49" s="44"/>
      <c r="E49" s="45"/>
      <c r="F49" s="44"/>
      <c r="G49" s="46"/>
      <c r="H49" s="46"/>
      <c r="I49" s="44"/>
      <c r="J49" s="44"/>
      <c r="K49" s="46"/>
      <c r="L49" s="97"/>
      <c r="M49" s="41"/>
      <c r="N49" s="38"/>
      <c r="O49" s="41"/>
      <c r="P49" s="41"/>
    </row>
    <row r="50" spans="1:16" s="3" customFormat="1" x14ac:dyDescent="0.35">
      <c r="A50" s="119" t="s">
        <v>41</v>
      </c>
      <c r="B50" s="119"/>
      <c r="C50" s="119"/>
      <c r="D50" s="119"/>
      <c r="E50" s="119"/>
      <c r="F50" s="119"/>
      <c r="G50" s="119"/>
      <c r="H50" s="119"/>
      <c r="I50" s="119"/>
      <c r="J50" s="119"/>
      <c r="K50" s="119"/>
      <c r="L50" s="47"/>
      <c r="O50" s="41"/>
      <c r="P50" s="41"/>
    </row>
    <row r="51" spans="1:16" s="3" customFormat="1" x14ac:dyDescent="0.35">
      <c r="A51" s="119" t="s">
        <v>42</v>
      </c>
      <c r="B51" s="119"/>
      <c r="C51" s="119"/>
      <c r="D51" s="119"/>
      <c r="E51" s="119"/>
      <c r="F51" s="119"/>
      <c r="G51" s="119"/>
      <c r="H51" s="119"/>
      <c r="I51" s="119"/>
      <c r="J51" s="119"/>
      <c r="K51" s="119"/>
      <c r="L51" s="48"/>
      <c r="M51" s="10"/>
      <c r="N51" s="10"/>
    </row>
    <row r="52" spans="1:16" s="3" customFormat="1" x14ac:dyDescent="0.35">
      <c r="A52" s="119" t="s">
        <v>43</v>
      </c>
      <c r="B52" s="119"/>
      <c r="C52" s="119"/>
      <c r="D52" s="119"/>
      <c r="E52" s="119"/>
      <c r="F52" s="119"/>
      <c r="G52" s="119"/>
      <c r="H52" s="119"/>
      <c r="I52" s="119"/>
      <c r="J52" s="119"/>
      <c r="K52" s="119"/>
      <c r="L52" s="49"/>
      <c r="N52" s="10"/>
    </row>
    <row r="53" spans="1:16" s="3" customFormat="1" x14ac:dyDescent="0.35">
      <c r="E53" s="48"/>
      <c r="L53" s="49"/>
      <c r="N53" s="10"/>
    </row>
    <row r="54" spans="1:16" s="3" customFormat="1" x14ac:dyDescent="0.35">
      <c r="E54" s="48"/>
      <c r="L54" s="49"/>
      <c r="N54" s="10"/>
    </row>
    <row r="55" spans="1:16" s="3" customFormat="1" x14ac:dyDescent="0.35">
      <c r="E55" s="48"/>
      <c r="L55" s="49"/>
      <c r="N55" s="10"/>
    </row>
    <row r="56" spans="1:16" s="3" customFormat="1" x14ac:dyDescent="0.35">
      <c r="E56" s="48"/>
      <c r="L56" s="49"/>
      <c r="N56" s="10"/>
    </row>
    <row r="57" spans="1:16" s="3" customFormat="1" x14ac:dyDescent="0.35">
      <c r="B57" s="50"/>
      <c r="E57" s="48"/>
      <c r="L57" s="47"/>
      <c r="N57" s="10"/>
    </row>
    <row r="58" spans="1:16" s="3" customFormat="1" x14ac:dyDescent="0.35">
      <c r="B58" s="41"/>
      <c r="E58" s="48"/>
      <c r="L58" s="47"/>
      <c r="N58" s="10"/>
    </row>
    <row r="59" spans="1:16" s="3" customFormat="1" x14ac:dyDescent="0.35">
      <c r="E59" s="48"/>
      <c r="L59" s="47"/>
      <c r="N59" s="10"/>
    </row>
    <row r="60" spans="1:16" s="3" customFormat="1" x14ac:dyDescent="0.35">
      <c r="E60" s="48"/>
      <c r="L60" s="47"/>
      <c r="N60" s="10"/>
    </row>
    <row r="61" spans="1:16" s="3" customFormat="1" x14ac:dyDescent="0.35">
      <c r="E61" s="48"/>
      <c r="L61" s="47"/>
      <c r="N61" s="10"/>
    </row>
    <row r="62" spans="1:16" s="3" customFormat="1" x14ac:dyDescent="0.35">
      <c r="E62" s="48"/>
      <c r="L62" s="47"/>
      <c r="N62" s="10"/>
    </row>
    <row r="63" spans="1:16" s="3" customFormat="1" x14ac:dyDescent="0.35">
      <c r="E63" s="48"/>
      <c r="L63" s="47"/>
      <c r="N63" s="10"/>
    </row>
    <row r="64" spans="1:16" s="3" customFormat="1" x14ac:dyDescent="0.35">
      <c r="E64" s="48"/>
      <c r="L64" s="47"/>
      <c r="N64" s="10"/>
    </row>
    <row r="65" spans="5:14" s="3" customFormat="1" x14ac:dyDescent="0.35">
      <c r="E65" s="48"/>
      <c r="L65" s="47"/>
      <c r="N65" s="10"/>
    </row>
    <row r="66" spans="5:14" s="3" customFormat="1" x14ac:dyDescent="0.35">
      <c r="E66" s="48"/>
      <c r="L66" s="47"/>
      <c r="N66" s="10"/>
    </row>
    <row r="67" spans="5:14" s="3" customFormat="1" x14ac:dyDescent="0.35">
      <c r="E67" s="48"/>
      <c r="L67" s="47"/>
      <c r="N67" s="10"/>
    </row>
    <row r="68" spans="5:14" s="3" customFormat="1" x14ac:dyDescent="0.35">
      <c r="E68" s="48"/>
      <c r="L68" s="47"/>
      <c r="N68" s="10"/>
    </row>
    <row r="69" spans="5:14" s="3" customFormat="1" x14ac:dyDescent="0.35">
      <c r="E69" s="48"/>
      <c r="L69" s="47"/>
      <c r="N69" s="10"/>
    </row>
    <row r="70" spans="5:14" s="3" customFormat="1" x14ac:dyDescent="0.35">
      <c r="E70" s="48"/>
      <c r="L70" s="47"/>
      <c r="N70" s="10"/>
    </row>
    <row r="71" spans="5:14" s="3" customFormat="1" x14ac:dyDescent="0.35">
      <c r="E71" s="48"/>
      <c r="L71" s="47"/>
      <c r="N71" s="10"/>
    </row>
    <row r="72" spans="5:14" s="3" customFormat="1" x14ac:dyDescent="0.35">
      <c r="E72" s="48"/>
      <c r="L72" s="47"/>
      <c r="N72" s="10"/>
    </row>
    <row r="73" spans="5:14" s="3" customFormat="1" x14ac:dyDescent="0.35">
      <c r="E73" s="48"/>
      <c r="L73" s="47"/>
      <c r="N73" s="10"/>
    </row>
    <row r="74" spans="5:14" s="3" customFormat="1" x14ac:dyDescent="0.35">
      <c r="E74" s="48"/>
      <c r="L74" s="47"/>
      <c r="N74" s="10"/>
    </row>
    <row r="75" spans="5:14" s="3" customFormat="1" x14ac:dyDescent="0.35">
      <c r="E75" s="48"/>
      <c r="L75" s="47"/>
      <c r="N75" s="10"/>
    </row>
    <row r="76" spans="5:14" s="3" customFormat="1" x14ac:dyDescent="0.35">
      <c r="E76" s="48"/>
      <c r="L76" s="47"/>
      <c r="N76" s="10"/>
    </row>
    <row r="77" spans="5:14" s="3" customFormat="1" x14ac:dyDescent="0.35">
      <c r="E77" s="48"/>
      <c r="L77" s="47"/>
      <c r="N77" s="10"/>
    </row>
    <row r="78" spans="5:14" s="3" customFormat="1" x14ac:dyDescent="0.35">
      <c r="E78" s="48"/>
      <c r="L78" s="47"/>
      <c r="N78" s="10"/>
    </row>
    <row r="79" spans="5:14" s="3" customFormat="1" x14ac:dyDescent="0.35">
      <c r="E79" s="48"/>
      <c r="L79" s="47"/>
      <c r="N79" s="10"/>
    </row>
    <row r="80" spans="5:14" s="3" customFormat="1" x14ac:dyDescent="0.35">
      <c r="E80" s="48"/>
      <c r="L80" s="47"/>
      <c r="N80" s="10"/>
    </row>
    <row r="81" spans="5:14" s="3" customFormat="1" x14ac:dyDescent="0.35">
      <c r="E81" s="48"/>
      <c r="L81" s="47"/>
      <c r="N81" s="10"/>
    </row>
    <row r="82" spans="5:14" s="3" customFormat="1" x14ac:dyDescent="0.35">
      <c r="E82" s="48"/>
      <c r="L82" s="47"/>
      <c r="N82" s="10"/>
    </row>
    <row r="83" spans="5:14" s="3" customFormat="1" x14ac:dyDescent="0.35">
      <c r="E83" s="48"/>
      <c r="L83" s="47"/>
      <c r="N83" s="10"/>
    </row>
    <row r="84" spans="5:14" s="3" customFormat="1" x14ac:dyDescent="0.35">
      <c r="E84" s="48"/>
      <c r="L84" s="47"/>
      <c r="N84" s="10"/>
    </row>
    <row r="85" spans="5:14" s="3" customFormat="1" x14ac:dyDescent="0.35">
      <c r="E85" s="48"/>
      <c r="L85" s="47"/>
      <c r="N85" s="10"/>
    </row>
    <row r="86" spans="5:14" s="3" customFormat="1" x14ac:dyDescent="0.35">
      <c r="E86" s="48"/>
      <c r="L86" s="47"/>
      <c r="N86" s="10"/>
    </row>
    <row r="87" spans="5:14" s="3" customFormat="1" x14ac:dyDescent="0.35">
      <c r="E87" s="48"/>
      <c r="L87" s="47"/>
      <c r="N87" s="10"/>
    </row>
    <row r="88" spans="5:14" s="3" customFormat="1" x14ac:dyDescent="0.35">
      <c r="E88" s="48"/>
      <c r="L88" s="47"/>
      <c r="N88" s="10"/>
    </row>
    <row r="89" spans="5:14" s="3" customFormat="1" x14ac:dyDescent="0.35">
      <c r="E89" s="48"/>
      <c r="L89" s="47"/>
      <c r="N89" s="10"/>
    </row>
    <row r="90" spans="5:14" s="3" customFormat="1" x14ac:dyDescent="0.35">
      <c r="E90" s="48"/>
      <c r="L90" s="47"/>
      <c r="N90" s="10"/>
    </row>
    <row r="91" spans="5:14" s="3" customFormat="1" x14ac:dyDescent="0.35">
      <c r="E91" s="48"/>
      <c r="L91" s="47"/>
      <c r="N91" s="10"/>
    </row>
    <row r="92" spans="5:14" s="3" customFormat="1" x14ac:dyDescent="0.35">
      <c r="E92" s="48"/>
      <c r="L92" s="47"/>
      <c r="N92" s="10"/>
    </row>
    <row r="93" spans="5:14" s="3" customFormat="1" x14ac:dyDescent="0.35">
      <c r="E93" s="48"/>
      <c r="L93" s="47"/>
      <c r="N93" s="10"/>
    </row>
    <row r="94" spans="5:14" s="3" customFormat="1" x14ac:dyDescent="0.35">
      <c r="E94" s="48"/>
      <c r="L94" s="47"/>
      <c r="N94" s="10"/>
    </row>
    <row r="95" spans="5:14" s="3" customFormat="1" x14ac:dyDescent="0.35">
      <c r="E95" s="48"/>
      <c r="L95" s="47"/>
      <c r="N95" s="10"/>
    </row>
    <row r="96" spans="5:14" s="3" customFormat="1" x14ac:dyDescent="0.35">
      <c r="E96" s="48"/>
      <c r="L96" s="47"/>
      <c r="N96" s="10"/>
    </row>
    <row r="97" spans="5:14" s="3" customFormat="1" x14ac:dyDescent="0.35">
      <c r="E97" s="48"/>
      <c r="L97" s="47"/>
      <c r="N97" s="10"/>
    </row>
    <row r="98" spans="5:14" s="3" customFormat="1" x14ac:dyDescent="0.35">
      <c r="E98" s="48"/>
      <c r="L98" s="47"/>
      <c r="N98" s="10"/>
    </row>
    <row r="99" spans="5:14" s="3" customFormat="1" x14ac:dyDescent="0.35">
      <c r="E99" s="48"/>
      <c r="L99" s="47"/>
      <c r="N99" s="10"/>
    </row>
    <row r="100" spans="5:14" s="3" customFormat="1" x14ac:dyDescent="0.35">
      <c r="E100" s="48"/>
      <c r="L100" s="47"/>
      <c r="N100" s="10"/>
    </row>
    <row r="101" spans="5:14" s="3" customFormat="1" x14ac:dyDescent="0.35">
      <c r="E101" s="48"/>
      <c r="L101" s="47"/>
      <c r="N101" s="10"/>
    </row>
    <row r="102" spans="5:14" s="3" customFormat="1" x14ac:dyDescent="0.35">
      <c r="E102" s="48"/>
      <c r="L102" s="47"/>
      <c r="N102" s="10"/>
    </row>
    <row r="103" spans="5:14" s="3" customFormat="1" x14ac:dyDescent="0.35">
      <c r="E103" s="48"/>
      <c r="L103" s="47"/>
      <c r="N103" s="10"/>
    </row>
    <row r="104" spans="5:14" s="3" customFormat="1" x14ac:dyDescent="0.35">
      <c r="E104" s="48"/>
      <c r="L104" s="47"/>
      <c r="N104" s="10"/>
    </row>
    <row r="105" spans="5:14" s="3" customFormat="1" x14ac:dyDescent="0.35">
      <c r="E105" s="48"/>
      <c r="L105" s="47"/>
      <c r="N105" s="10"/>
    </row>
    <row r="106" spans="5:14" s="3" customFormat="1" x14ac:dyDescent="0.35">
      <c r="E106" s="48"/>
      <c r="L106" s="47"/>
      <c r="N106" s="10"/>
    </row>
    <row r="107" spans="5:14" s="3" customFormat="1" x14ac:dyDescent="0.35">
      <c r="E107" s="48"/>
      <c r="L107" s="47"/>
      <c r="N107" s="10"/>
    </row>
    <row r="108" spans="5:14" s="3" customFormat="1" x14ac:dyDescent="0.35">
      <c r="E108" s="48"/>
      <c r="L108" s="47"/>
      <c r="N108" s="10"/>
    </row>
    <row r="109" spans="5:14" s="3" customFormat="1" x14ac:dyDescent="0.35">
      <c r="E109" s="48"/>
      <c r="L109" s="47"/>
      <c r="N109" s="10"/>
    </row>
    <row r="110" spans="5:14" s="3" customFormat="1" x14ac:dyDescent="0.35">
      <c r="E110" s="48"/>
      <c r="L110" s="47"/>
      <c r="N110" s="10"/>
    </row>
    <row r="111" spans="5:14" s="3" customFormat="1" x14ac:dyDescent="0.35">
      <c r="E111" s="48"/>
      <c r="L111" s="47"/>
      <c r="N111" s="10"/>
    </row>
    <row r="112" spans="5:14" s="3" customFormat="1" x14ac:dyDescent="0.35">
      <c r="E112" s="48"/>
      <c r="L112" s="47"/>
      <c r="N112" s="10"/>
    </row>
    <row r="113" spans="5:14" s="3" customFormat="1" x14ac:dyDescent="0.35">
      <c r="E113" s="48"/>
      <c r="L113" s="47"/>
      <c r="N113" s="10"/>
    </row>
    <row r="114" spans="5:14" s="3" customFormat="1" x14ac:dyDescent="0.35">
      <c r="E114" s="48"/>
      <c r="L114" s="47"/>
      <c r="N114" s="10"/>
    </row>
    <row r="115" spans="5:14" s="3" customFormat="1" x14ac:dyDescent="0.35">
      <c r="E115" s="48"/>
      <c r="L115" s="47"/>
      <c r="N115" s="10"/>
    </row>
    <row r="116" spans="5:14" s="3" customFormat="1" x14ac:dyDescent="0.35">
      <c r="E116" s="48"/>
      <c r="L116" s="47"/>
      <c r="N116" s="10"/>
    </row>
    <row r="117" spans="5:14" s="3" customFormat="1" x14ac:dyDescent="0.35">
      <c r="E117" s="48"/>
      <c r="L117" s="47"/>
      <c r="N117" s="10"/>
    </row>
    <row r="118" spans="5:14" s="3" customFormat="1" x14ac:dyDescent="0.35">
      <c r="E118" s="48"/>
      <c r="L118" s="47"/>
      <c r="N118" s="10"/>
    </row>
    <row r="119" spans="5:14" s="3" customFormat="1" x14ac:dyDescent="0.35">
      <c r="E119" s="48"/>
      <c r="L119" s="47"/>
      <c r="N119" s="10"/>
    </row>
    <row r="120" spans="5:14" s="3" customFormat="1" x14ac:dyDescent="0.35">
      <c r="E120" s="48"/>
      <c r="L120" s="47"/>
      <c r="N120" s="10"/>
    </row>
    <row r="121" spans="5:14" s="3" customFormat="1" x14ac:dyDescent="0.35">
      <c r="E121" s="48"/>
      <c r="L121" s="47"/>
      <c r="N121" s="10"/>
    </row>
    <row r="122" spans="5:14" s="3" customFormat="1" x14ac:dyDescent="0.35">
      <c r="E122" s="48"/>
      <c r="L122" s="47"/>
      <c r="N122" s="10"/>
    </row>
    <row r="123" spans="5:14" s="3" customFormat="1" x14ac:dyDescent="0.35">
      <c r="E123" s="48"/>
      <c r="L123" s="47"/>
      <c r="N123" s="10"/>
    </row>
    <row r="124" spans="5:14" s="3" customFormat="1" x14ac:dyDescent="0.35">
      <c r="E124" s="48"/>
      <c r="L124" s="47"/>
      <c r="N124" s="10"/>
    </row>
    <row r="125" spans="5:14" s="3" customFormat="1" x14ac:dyDescent="0.35">
      <c r="E125" s="48"/>
      <c r="L125" s="47"/>
      <c r="N125" s="10"/>
    </row>
    <row r="126" spans="5:14" s="3" customFormat="1" x14ac:dyDescent="0.35">
      <c r="E126" s="48"/>
      <c r="L126" s="47"/>
      <c r="N126" s="10"/>
    </row>
    <row r="127" spans="5:14" s="3" customFormat="1" x14ac:dyDescent="0.35">
      <c r="E127" s="48"/>
      <c r="L127" s="47"/>
      <c r="N127" s="10"/>
    </row>
    <row r="128" spans="5:14" s="3" customFormat="1" x14ac:dyDescent="0.35">
      <c r="E128" s="48"/>
      <c r="L128" s="47"/>
      <c r="N128" s="10"/>
    </row>
    <row r="129" spans="5:14" s="3" customFormat="1" x14ac:dyDescent="0.35">
      <c r="E129" s="48"/>
      <c r="L129" s="47"/>
      <c r="N129" s="10"/>
    </row>
    <row r="130" spans="5:14" s="3" customFormat="1" x14ac:dyDescent="0.35">
      <c r="E130" s="48"/>
      <c r="L130" s="47"/>
      <c r="N130" s="10"/>
    </row>
    <row r="131" spans="5:14" s="3" customFormat="1" x14ac:dyDescent="0.35">
      <c r="E131" s="48"/>
      <c r="L131" s="47"/>
      <c r="N131" s="10"/>
    </row>
    <row r="132" spans="5:14" s="3" customFormat="1" x14ac:dyDescent="0.35">
      <c r="E132" s="48"/>
      <c r="L132" s="47"/>
      <c r="N132" s="10"/>
    </row>
    <row r="133" spans="5:14" s="3" customFormat="1" x14ac:dyDescent="0.35">
      <c r="E133" s="48"/>
      <c r="L133" s="47"/>
      <c r="N133" s="10"/>
    </row>
    <row r="134" spans="5:14" s="3" customFormat="1" x14ac:dyDescent="0.35">
      <c r="E134" s="48"/>
      <c r="L134" s="47"/>
      <c r="N134" s="10"/>
    </row>
    <row r="135" spans="5:14" s="3" customFormat="1" x14ac:dyDescent="0.35">
      <c r="E135" s="48"/>
      <c r="L135" s="47"/>
      <c r="N135" s="10"/>
    </row>
    <row r="136" spans="5:14" s="3" customFormat="1" x14ac:dyDescent="0.35">
      <c r="E136" s="48"/>
      <c r="L136" s="47"/>
      <c r="N136" s="10"/>
    </row>
    <row r="137" spans="5:14" s="3" customFormat="1" x14ac:dyDescent="0.35">
      <c r="E137" s="48"/>
      <c r="L137" s="47"/>
      <c r="N137" s="10"/>
    </row>
    <row r="138" spans="5:14" s="3" customFormat="1" x14ac:dyDescent="0.35">
      <c r="E138" s="48"/>
      <c r="L138" s="47"/>
      <c r="N138" s="10"/>
    </row>
    <row r="139" spans="5:14" s="3" customFormat="1" x14ac:dyDescent="0.35">
      <c r="E139" s="48"/>
      <c r="L139" s="47"/>
      <c r="N139" s="10"/>
    </row>
    <row r="140" spans="5:14" s="3" customFormat="1" x14ac:dyDescent="0.35">
      <c r="E140" s="48"/>
      <c r="L140" s="47"/>
      <c r="N140" s="10"/>
    </row>
    <row r="141" spans="5:14" s="3" customFormat="1" x14ac:dyDescent="0.35">
      <c r="E141" s="48"/>
      <c r="L141" s="47"/>
      <c r="N141" s="10"/>
    </row>
    <row r="142" spans="5:14" s="3" customFormat="1" x14ac:dyDescent="0.35">
      <c r="E142" s="48"/>
      <c r="L142" s="47"/>
      <c r="N142" s="10"/>
    </row>
    <row r="143" spans="5:14" s="3" customFormat="1" x14ac:dyDescent="0.35">
      <c r="E143" s="48"/>
      <c r="L143" s="47"/>
      <c r="N143" s="10"/>
    </row>
    <row r="144" spans="5:14" s="3" customFormat="1" x14ac:dyDescent="0.35">
      <c r="E144" s="48"/>
      <c r="L144" s="47"/>
      <c r="N144" s="10"/>
    </row>
    <row r="145" spans="5:14" s="3" customFormat="1" x14ac:dyDescent="0.35">
      <c r="E145" s="48"/>
      <c r="L145" s="47"/>
      <c r="N145" s="10"/>
    </row>
    <row r="146" spans="5:14" s="3" customFormat="1" x14ac:dyDescent="0.35">
      <c r="E146" s="48"/>
      <c r="L146" s="47"/>
      <c r="N146" s="10"/>
    </row>
    <row r="147" spans="5:14" s="3" customFormat="1" x14ac:dyDescent="0.35">
      <c r="E147" s="48"/>
      <c r="L147" s="47"/>
      <c r="N147" s="10"/>
    </row>
    <row r="148" spans="5:14" s="3" customFormat="1" x14ac:dyDescent="0.35">
      <c r="E148" s="48"/>
      <c r="L148" s="47"/>
      <c r="N148" s="10"/>
    </row>
    <row r="149" spans="5:14" s="3" customFormat="1" x14ac:dyDescent="0.35">
      <c r="E149" s="48"/>
      <c r="L149" s="47"/>
      <c r="N149" s="10"/>
    </row>
    <row r="150" spans="5:14" s="3" customFormat="1" x14ac:dyDescent="0.35">
      <c r="E150" s="48"/>
      <c r="L150" s="47"/>
      <c r="N150" s="10"/>
    </row>
    <row r="151" spans="5:14" s="3" customFormat="1" x14ac:dyDescent="0.35">
      <c r="E151" s="48"/>
      <c r="L151" s="47"/>
      <c r="N151" s="10"/>
    </row>
    <row r="152" spans="5:14" s="3" customFormat="1" x14ac:dyDescent="0.35">
      <c r="E152" s="48"/>
      <c r="L152" s="47"/>
      <c r="N152" s="10"/>
    </row>
    <row r="153" spans="5:14" s="3" customFormat="1" x14ac:dyDescent="0.35">
      <c r="E153" s="48"/>
      <c r="L153" s="47"/>
      <c r="N153" s="10"/>
    </row>
    <row r="154" spans="5:14" s="3" customFormat="1" x14ac:dyDescent="0.35">
      <c r="E154" s="48"/>
      <c r="L154" s="47"/>
      <c r="N154" s="10"/>
    </row>
    <row r="155" spans="5:14" s="3" customFormat="1" x14ac:dyDescent="0.35">
      <c r="E155" s="48"/>
      <c r="L155" s="47"/>
      <c r="N155" s="10"/>
    </row>
    <row r="156" spans="5:14" s="3" customFormat="1" x14ac:dyDescent="0.35">
      <c r="E156" s="48"/>
      <c r="L156" s="47"/>
      <c r="N156" s="10"/>
    </row>
    <row r="157" spans="5:14" s="3" customFormat="1" x14ac:dyDescent="0.35">
      <c r="E157" s="48"/>
      <c r="L157" s="47"/>
      <c r="N157" s="10"/>
    </row>
    <row r="158" spans="5:14" s="3" customFormat="1" x14ac:dyDescent="0.35">
      <c r="E158" s="48"/>
      <c r="L158" s="47"/>
      <c r="N158" s="10"/>
    </row>
    <row r="159" spans="5:14" s="3" customFormat="1" x14ac:dyDescent="0.35">
      <c r="E159" s="48"/>
      <c r="L159" s="47"/>
      <c r="N159" s="10"/>
    </row>
    <row r="160" spans="5:14" s="3" customFormat="1" x14ac:dyDescent="0.35">
      <c r="E160" s="48"/>
      <c r="L160" s="47"/>
      <c r="N160" s="10"/>
    </row>
    <row r="161" spans="5:14" s="3" customFormat="1" x14ac:dyDescent="0.35">
      <c r="E161" s="48"/>
      <c r="L161" s="47"/>
      <c r="N161" s="10"/>
    </row>
    <row r="162" spans="5:14" s="3" customFormat="1" x14ac:dyDescent="0.35">
      <c r="E162" s="48"/>
      <c r="L162" s="47"/>
      <c r="N162" s="10"/>
    </row>
    <row r="163" spans="5:14" s="3" customFormat="1" x14ac:dyDescent="0.35">
      <c r="E163" s="48"/>
      <c r="L163" s="47"/>
      <c r="N163" s="10"/>
    </row>
    <row r="164" spans="5:14" s="3" customFormat="1" x14ac:dyDescent="0.35">
      <c r="E164" s="48"/>
      <c r="L164" s="47"/>
      <c r="N164" s="10"/>
    </row>
    <row r="165" spans="5:14" s="3" customFormat="1" x14ac:dyDescent="0.35">
      <c r="E165" s="48"/>
      <c r="L165" s="47"/>
      <c r="N165" s="10"/>
    </row>
    <row r="166" spans="5:14" s="3" customFormat="1" x14ac:dyDescent="0.35">
      <c r="E166" s="48"/>
      <c r="L166" s="47"/>
      <c r="N166" s="10"/>
    </row>
    <row r="167" spans="5:14" s="3" customFormat="1" x14ac:dyDescent="0.35">
      <c r="E167" s="48"/>
      <c r="L167" s="47"/>
      <c r="N167" s="10"/>
    </row>
    <row r="168" spans="5:14" s="3" customFormat="1" x14ac:dyDescent="0.35">
      <c r="E168" s="48"/>
      <c r="L168" s="47"/>
      <c r="N168" s="10"/>
    </row>
    <row r="169" spans="5:14" s="3" customFormat="1" x14ac:dyDescent="0.35">
      <c r="E169" s="48"/>
      <c r="L169" s="47"/>
      <c r="N169" s="10"/>
    </row>
    <row r="170" spans="5:14" s="3" customFormat="1" x14ac:dyDescent="0.35">
      <c r="E170" s="48"/>
      <c r="L170" s="47"/>
      <c r="N170" s="10"/>
    </row>
    <row r="171" spans="5:14" s="3" customFormat="1" x14ac:dyDescent="0.35">
      <c r="E171" s="48"/>
      <c r="L171" s="47"/>
      <c r="N171" s="10"/>
    </row>
    <row r="172" spans="5:14" s="3" customFormat="1" x14ac:dyDescent="0.35">
      <c r="E172" s="48"/>
      <c r="L172" s="47"/>
      <c r="N172" s="10"/>
    </row>
    <row r="173" spans="5:14" s="3" customFormat="1" x14ac:dyDescent="0.35">
      <c r="E173" s="48"/>
      <c r="L173" s="47"/>
      <c r="N173" s="10"/>
    </row>
    <row r="174" spans="5:14" s="3" customFormat="1" x14ac:dyDescent="0.35">
      <c r="E174" s="48"/>
      <c r="L174" s="47"/>
      <c r="N174" s="10"/>
    </row>
    <row r="175" spans="5:14" s="3" customFormat="1" x14ac:dyDescent="0.35">
      <c r="E175" s="48"/>
      <c r="L175" s="47"/>
      <c r="N175" s="10"/>
    </row>
    <row r="176" spans="5:14" s="3" customFormat="1" x14ac:dyDescent="0.35">
      <c r="E176" s="48"/>
      <c r="L176" s="47"/>
      <c r="N176" s="10"/>
    </row>
    <row r="177" spans="5:14" s="3" customFormat="1" x14ac:dyDescent="0.35">
      <c r="E177" s="48"/>
      <c r="L177" s="47"/>
      <c r="N177" s="10"/>
    </row>
    <row r="178" spans="5:14" s="3" customFormat="1" x14ac:dyDescent="0.35">
      <c r="E178" s="48"/>
      <c r="L178" s="47"/>
      <c r="N178" s="10"/>
    </row>
    <row r="179" spans="5:14" s="3" customFormat="1" x14ac:dyDescent="0.35">
      <c r="E179" s="48"/>
      <c r="L179" s="47"/>
      <c r="N179" s="10"/>
    </row>
    <row r="180" spans="5:14" s="3" customFormat="1" x14ac:dyDescent="0.35">
      <c r="E180" s="48"/>
      <c r="L180" s="47"/>
      <c r="N180" s="10"/>
    </row>
    <row r="181" spans="5:14" s="3" customFormat="1" x14ac:dyDescent="0.35">
      <c r="E181" s="48"/>
      <c r="L181" s="47"/>
      <c r="N181" s="10"/>
    </row>
    <row r="182" spans="5:14" s="3" customFormat="1" x14ac:dyDescent="0.35">
      <c r="E182" s="48"/>
      <c r="L182" s="47"/>
      <c r="N182" s="10"/>
    </row>
    <row r="183" spans="5:14" s="3" customFormat="1" x14ac:dyDescent="0.35">
      <c r="E183" s="48"/>
      <c r="L183" s="47"/>
      <c r="N183" s="10"/>
    </row>
    <row r="184" spans="5:14" s="3" customFormat="1" x14ac:dyDescent="0.35">
      <c r="E184" s="48"/>
      <c r="L184" s="47"/>
      <c r="N184" s="10"/>
    </row>
    <row r="185" spans="5:14" s="3" customFormat="1" x14ac:dyDescent="0.35">
      <c r="E185" s="48"/>
      <c r="L185" s="47"/>
      <c r="N185" s="10"/>
    </row>
    <row r="186" spans="5:14" s="3" customFormat="1" x14ac:dyDescent="0.35">
      <c r="E186" s="48"/>
      <c r="L186" s="47"/>
      <c r="N186" s="10"/>
    </row>
    <row r="187" spans="5:14" s="3" customFormat="1" x14ac:dyDescent="0.35">
      <c r="E187" s="48"/>
      <c r="L187" s="47"/>
      <c r="N187" s="10"/>
    </row>
    <row r="188" spans="5:14" s="3" customFormat="1" x14ac:dyDescent="0.35">
      <c r="E188" s="48"/>
      <c r="L188" s="47"/>
      <c r="N188" s="10"/>
    </row>
    <row r="189" spans="5:14" s="3" customFormat="1" x14ac:dyDescent="0.35">
      <c r="E189" s="48"/>
      <c r="L189" s="47"/>
      <c r="N189" s="10"/>
    </row>
    <row r="190" spans="5:14" s="3" customFormat="1" x14ac:dyDescent="0.35">
      <c r="E190" s="48"/>
      <c r="L190" s="47"/>
      <c r="N190" s="10"/>
    </row>
    <row r="191" spans="5:14" s="3" customFormat="1" x14ac:dyDescent="0.35">
      <c r="E191" s="48"/>
      <c r="L191" s="47"/>
      <c r="N191" s="10"/>
    </row>
    <row r="192" spans="5:14" s="3" customFormat="1" x14ac:dyDescent="0.35">
      <c r="E192" s="48"/>
      <c r="L192" s="47"/>
      <c r="N192" s="10"/>
    </row>
    <row r="193" spans="5:14" s="3" customFormat="1" x14ac:dyDescent="0.35">
      <c r="E193" s="48"/>
      <c r="L193" s="47"/>
      <c r="N193" s="10"/>
    </row>
    <row r="194" spans="5:14" s="3" customFormat="1" x14ac:dyDescent="0.35">
      <c r="E194" s="48"/>
      <c r="L194" s="47"/>
      <c r="N194" s="10"/>
    </row>
    <row r="195" spans="5:14" s="3" customFormat="1" x14ac:dyDescent="0.35">
      <c r="E195" s="48"/>
      <c r="L195" s="47"/>
      <c r="N195" s="10"/>
    </row>
    <row r="196" spans="5:14" s="3" customFormat="1" x14ac:dyDescent="0.35">
      <c r="E196" s="48"/>
      <c r="L196" s="47"/>
      <c r="N196" s="10"/>
    </row>
    <row r="197" spans="5:14" s="3" customFormat="1" x14ac:dyDescent="0.35">
      <c r="E197" s="48"/>
      <c r="L197" s="47"/>
      <c r="N197" s="10"/>
    </row>
    <row r="198" spans="5:14" s="3" customFormat="1" x14ac:dyDescent="0.35">
      <c r="E198" s="48"/>
      <c r="L198" s="47"/>
      <c r="N198" s="10"/>
    </row>
    <row r="199" spans="5:14" s="3" customFormat="1" x14ac:dyDescent="0.35">
      <c r="E199" s="48"/>
      <c r="L199" s="47"/>
      <c r="N199" s="10"/>
    </row>
    <row r="200" spans="5:14" s="3" customFormat="1" x14ac:dyDescent="0.35">
      <c r="E200" s="48"/>
      <c r="L200" s="47"/>
      <c r="N200" s="10"/>
    </row>
    <row r="201" spans="5:14" s="3" customFormat="1" x14ac:dyDescent="0.35">
      <c r="E201" s="48"/>
      <c r="L201" s="47"/>
      <c r="N201" s="10"/>
    </row>
    <row r="202" spans="5:14" s="3" customFormat="1" x14ac:dyDescent="0.35">
      <c r="E202" s="48"/>
      <c r="L202" s="47"/>
      <c r="N202" s="10"/>
    </row>
    <row r="203" spans="5:14" s="3" customFormat="1" x14ac:dyDescent="0.35">
      <c r="E203" s="48"/>
      <c r="L203" s="47"/>
      <c r="N203" s="10"/>
    </row>
    <row r="204" spans="5:14" s="3" customFormat="1" x14ac:dyDescent="0.35">
      <c r="E204" s="48"/>
      <c r="L204" s="47"/>
      <c r="N204" s="10"/>
    </row>
    <row r="205" spans="5:14" s="3" customFormat="1" x14ac:dyDescent="0.35">
      <c r="E205" s="48"/>
      <c r="L205" s="47"/>
      <c r="N205" s="10"/>
    </row>
    <row r="206" spans="5:14" s="3" customFormat="1" x14ac:dyDescent="0.35">
      <c r="E206" s="48"/>
      <c r="L206" s="47"/>
      <c r="N206" s="10"/>
    </row>
    <row r="207" spans="5:14" s="3" customFormat="1" x14ac:dyDescent="0.35">
      <c r="E207" s="48"/>
      <c r="L207" s="47"/>
      <c r="N207" s="10"/>
    </row>
    <row r="208" spans="5:14" s="3" customFormat="1" x14ac:dyDescent="0.35">
      <c r="E208" s="48"/>
      <c r="L208" s="47"/>
      <c r="N208" s="10"/>
    </row>
    <row r="209" spans="5:14" s="3" customFormat="1" x14ac:dyDescent="0.35">
      <c r="E209" s="48"/>
      <c r="L209" s="47"/>
      <c r="N209" s="10"/>
    </row>
    <row r="210" spans="5:14" s="3" customFormat="1" x14ac:dyDescent="0.35">
      <c r="E210" s="48"/>
      <c r="L210" s="47"/>
      <c r="N210" s="10"/>
    </row>
    <row r="211" spans="5:14" s="3" customFormat="1" x14ac:dyDescent="0.35">
      <c r="E211" s="48"/>
      <c r="L211" s="47"/>
      <c r="N211" s="10"/>
    </row>
    <row r="212" spans="5:14" s="3" customFormat="1" x14ac:dyDescent="0.35">
      <c r="E212" s="48"/>
      <c r="L212" s="47"/>
      <c r="N212" s="10"/>
    </row>
    <row r="213" spans="5:14" s="3" customFormat="1" x14ac:dyDescent="0.35">
      <c r="E213" s="48"/>
      <c r="L213" s="47"/>
      <c r="N213" s="10"/>
    </row>
    <row r="214" spans="5:14" s="3" customFormat="1" x14ac:dyDescent="0.35">
      <c r="E214" s="48"/>
      <c r="L214" s="47"/>
      <c r="N214" s="10"/>
    </row>
    <row r="215" spans="5:14" s="3" customFormat="1" x14ac:dyDescent="0.35">
      <c r="E215" s="48"/>
      <c r="L215" s="47"/>
      <c r="N215" s="10"/>
    </row>
    <row r="216" spans="5:14" s="3" customFormat="1" x14ac:dyDescent="0.35">
      <c r="E216" s="48"/>
      <c r="L216" s="47"/>
      <c r="N216" s="10"/>
    </row>
    <row r="217" spans="5:14" s="3" customFormat="1" x14ac:dyDescent="0.35">
      <c r="E217" s="48"/>
      <c r="L217" s="47"/>
      <c r="N217" s="10"/>
    </row>
    <row r="218" spans="5:14" s="3" customFormat="1" x14ac:dyDescent="0.35">
      <c r="E218" s="48"/>
      <c r="L218" s="47"/>
      <c r="N218" s="10"/>
    </row>
    <row r="219" spans="5:14" s="3" customFormat="1" x14ac:dyDescent="0.35">
      <c r="E219" s="48"/>
      <c r="L219" s="47"/>
      <c r="N219" s="10"/>
    </row>
    <row r="220" spans="5:14" s="3" customFormat="1" x14ac:dyDescent="0.35">
      <c r="E220" s="48"/>
      <c r="L220" s="47"/>
      <c r="N220" s="10"/>
    </row>
    <row r="221" spans="5:14" s="3" customFormat="1" x14ac:dyDescent="0.35">
      <c r="E221" s="48"/>
      <c r="L221" s="47"/>
      <c r="N221" s="10"/>
    </row>
    <row r="222" spans="5:14" s="3" customFormat="1" x14ac:dyDescent="0.35">
      <c r="E222" s="48"/>
      <c r="L222" s="47"/>
      <c r="N222" s="10"/>
    </row>
    <row r="223" spans="5:14" s="3" customFormat="1" x14ac:dyDescent="0.35">
      <c r="E223" s="48"/>
      <c r="L223" s="47"/>
      <c r="N223" s="10"/>
    </row>
    <row r="224" spans="5:14" s="3" customFormat="1" x14ac:dyDescent="0.35">
      <c r="E224" s="48"/>
      <c r="L224" s="47"/>
      <c r="N224" s="10"/>
    </row>
    <row r="225" spans="5:14" s="3" customFormat="1" x14ac:dyDescent="0.35">
      <c r="E225" s="48"/>
      <c r="L225" s="47"/>
      <c r="N225" s="10"/>
    </row>
    <row r="226" spans="5:14" s="3" customFormat="1" x14ac:dyDescent="0.35">
      <c r="E226" s="48"/>
      <c r="L226" s="47"/>
      <c r="N226" s="10"/>
    </row>
    <row r="227" spans="5:14" s="3" customFormat="1" x14ac:dyDescent="0.35">
      <c r="E227" s="48"/>
      <c r="L227" s="47"/>
      <c r="N227" s="10"/>
    </row>
    <row r="228" spans="5:14" s="3" customFormat="1" x14ac:dyDescent="0.35">
      <c r="E228" s="48"/>
      <c r="L228" s="47"/>
      <c r="N228" s="10"/>
    </row>
    <row r="229" spans="5:14" s="3" customFormat="1" x14ac:dyDescent="0.35">
      <c r="E229" s="48"/>
      <c r="L229" s="47"/>
      <c r="N229" s="10"/>
    </row>
    <row r="230" spans="5:14" s="3" customFormat="1" x14ac:dyDescent="0.35">
      <c r="E230" s="48"/>
      <c r="L230" s="47"/>
      <c r="N230" s="10"/>
    </row>
    <row r="231" spans="5:14" s="3" customFormat="1" x14ac:dyDescent="0.35">
      <c r="E231" s="48"/>
      <c r="L231" s="47"/>
      <c r="N231" s="10"/>
    </row>
    <row r="232" spans="5:14" s="3" customFormat="1" x14ac:dyDescent="0.35">
      <c r="E232" s="48"/>
      <c r="L232" s="47"/>
      <c r="N232" s="10"/>
    </row>
    <row r="233" spans="5:14" s="3" customFormat="1" x14ac:dyDescent="0.35">
      <c r="E233" s="48"/>
      <c r="L233" s="47"/>
      <c r="N233" s="10"/>
    </row>
    <row r="234" spans="5:14" s="3" customFormat="1" x14ac:dyDescent="0.35">
      <c r="E234" s="48"/>
      <c r="L234" s="47"/>
      <c r="N234" s="10"/>
    </row>
    <row r="235" spans="5:14" s="3" customFormat="1" x14ac:dyDescent="0.35">
      <c r="E235" s="48"/>
      <c r="L235" s="47"/>
      <c r="N235" s="10"/>
    </row>
    <row r="236" spans="5:14" s="3" customFormat="1" x14ac:dyDescent="0.35">
      <c r="E236" s="48"/>
      <c r="L236" s="47"/>
      <c r="N236" s="10"/>
    </row>
    <row r="237" spans="5:14" s="3" customFormat="1" x14ac:dyDescent="0.35">
      <c r="E237" s="48"/>
      <c r="L237" s="47"/>
      <c r="N237" s="10"/>
    </row>
    <row r="238" spans="5:14" s="3" customFormat="1" x14ac:dyDescent="0.35">
      <c r="E238" s="48"/>
      <c r="L238" s="47"/>
      <c r="N238" s="10"/>
    </row>
    <row r="239" spans="5:14" s="3" customFormat="1" x14ac:dyDescent="0.35">
      <c r="E239" s="48"/>
      <c r="L239" s="47"/>
      <c r="N239" s="10"/>
    </row>
    <row r="240" spans="5:14" s="3" customFormat="1" x14ac:dyDescent="0.35">
      <c r="E240" s="48"/>
      <c r="L240" s="47"/>
      <c r="N240" s="10"/>
    </row>
    <row r="241" spans="5:14" s="3" customFormat="1" x14ac:dyDescent="0.35">
      <c r="E241" s="48"/>
      <c r="L241" s="47"/>
      <c r="N241" s="10"/>
    </row>
    <row r="242" spans="5:14" s="3" customFormat="1" x14ac:dyDescent="0.35">
      <c r="E242" s="48"/>
      <c r="L242" s="47"/>
      <c r="N242" s="10"/>
    </row>
    <row r="243" spans="5:14" s="3" customFormat="1" x14ac:dyDescent="0.35">
      <c r="E243" s="48"/>
      <c r="L243" s="47"/>
      <c r="N243" s="10"/>
    </row>
    <row r="244" spans="5:14" s="3" customFormat="1" x14ac:dyDescent="0.35">
      <c r="E244" s="48"/>
      <c r="L244" s="47"/>
      <c r="N244" s="10"/>
    </row>
    <row r="245" spans="5:14" s="3" customFormat="1" x14ac:dyDescent="0.35">
      <c r="E245" s="48"/>
      <c r="L245" s="47"/>
      <c r="N245" s="10"/>
    </row>
    <row r="246" spans="5:14" s="3" customFormat="1" x14ac:dyDescent="0.35">
      <c r="E246" s="48"/>
      <c r="L246" s="47"/>
      <c r="N246" s="10"/>
    </row>
    <row r="247" spans="5:14" s="3" customFormat="1" x14ac:dyDescent="0.35">
      <c r="E247" s="48"/>
      <c r="L247" s="47"/>
      <c r="N247" s="10"/>
    </row>
    <row r="248" spans="5:14" s="3" customFormat="1" x14ac:dyDescent="0.35">
      <c r="E248" s="48"/>
      <c r="L248" s="47"/>
      <c r="N248" s="10"/>
    </row>
    <row r="249" spans="5:14" s="3" customFormat="1" x14ac:dyDescent="0.35">
      <c r="E249" s="48"/>
      <c r="L249" s="47"/>
      <c r="N249" s="10"/>
    </row>
    <row r="250" spans="5:14" s="3" customFormat="1" x14ac:dyDescent="0.35">
      <c r="E250" s="48"/>
      <c r="L250" s="47"/>
      <c r="N250" s="10"/>
    </row>
    <row r="251" spans="5:14" s="3" customFormat="1" x14ac:dyDescent="0.35">
      <c r="E251" s="48"/>
      <c r="L251" s="47"/>
      <c r="N251" s="10"/>
    </row>
    <row r="252" spans="5:14" s="3" customFormat="1" x14ac:dyDescent="0.35">
      <c r="E252" s="48"/>
      <c r="L252" s="47"/>
      <c r="N252" s="10"/>
    </row>
    <row r="253" spans="5:14" s="3" customFormat="1" x14ac:dyDescent="0.35">
      <c r="E253" s="48"/>
      <c r="L253" s="47"/>
      <c r="N253" s="10"/>
    </row>
    <row r="254" spans="5:14" s="3" customFormat="1" x14ac:dyDescent="0.35">
      <c r="E254" s="48"/>
      <c r="L254" s="47"/>
      <c r="N254" s="10"/>
    </row>
    <row r="255" spans="5:14" s="3" customFormat="1" x14ac:dyDescent="0.35">
      <c r="E255" s="48"/>
      <c r="L255" s="47"/>
      <c r="N255" s="10"/>
    </row>
    <row r="256" spans="5:14" s="3" customFormat="1" x14ac:dyDescent="0.35">
      <c r="E256" s="48"/>
      <c r="L256" s="47"/>
      <c r="N256" s="10"/>
    </row>
    <row r="257" spans="5:14" s="3" customFormat="1" x14ac:dyDescent="0.35">
      <c r="E257" s="48"/>
      <c r="L257" s="47"/>
      <c r="N257" s="10"/>
    </row>
    <row r="258" spans="5:14" s="3" customFormat="1" x14ac:dyDescent="0.35">
      <c r="E258" s="48"/>
      <c r="L258" s="47"/>
      <c r="N258" s="10"/>
    </row>
    <row r="259" spans="5:14" s="3" customFormat="1" x14ac:dyDescent="0.35">
      <c r="E259" s="48"/>
      <c r="L259" s="47"/>
      <c r="N259" s="10"/>
    </row>
    <row r="260" spans="5:14" s="3" customFormat="1" x14ac:dyDescent="0.35">
      <c r="E260" s="48"/>
      <c r="L260" s="47"/>
      <c r="N260" s="10"/>
    </row>
    <row r="261" spans="5:14" s="3" customFormat="1" x14ac:dyDescent="0.35">
      <c r="E261" s="48"/>
      <c r="L261" s="47"/>
      <c r="N261" s="10"/>
    </row>
    <row r="262" spans="5:14" s="3" customFormat="1" x14ac:dyDescent="0.35">
      <c r="E262" s="48"/>
      <c r="L262" s="47"/>
      <c r="N262" s="10"/>
    </row>
    <row r="263" spans="5:14" s="3" customFormat="1" x14ac:dyDescent="0.35">
      <c r="E263" s="48"/>
      <c r="L263" s="47"/>
      <c r="N263" s="10"/>
    </row>
    <row r="264" spans="5:14" s="3" customFormat="1" x14ac:dyDescent="0.35">
      <c r="E264" s="48"/>
      <c r="L264" s="47"/>
      <c r="N264" s="10"/>
    </row>
    <row r="265" spans="5:14" s="3" customFormat="1" x14ac:dyDescent="0.35">
      <c r="E265" s="48"/>
      <c r="L265" s="47"/>
      <c r="N265" s="10"/>
    </row>
    <row r="266" spans="5:14" s="3" customFormat="1" x14ac:dyDescent="0.35">
      <c r="E266" s="48"/>
      <c r="L266" s="47"/>
      <c r="N266" s="10"/>
    </row>
    <row r="267" spans="5:14" s="3" customFormat="1" x14ac:dyDescent="0.35">
      <c r="E267" s="48"/>
      <c r="L267" s="47"/>
      <c r="N267" s="10"/>
    </row>
    <row r="268" spans="5:14" s="3" customFormat="1" x14ac:dyDescent="0.35">
      <c r="E268" s="48"/>
      <c r="L268" s="47"/>
      <c r="N268" s="10"/>
    </row>
    <row r="269" spans="5:14" s="3" customFormat="1" x14ac:dyDescent="0.35">
      <c r="E269" s="48"/>
      <c r="L269" s="47"/>
      <c r="N269" s="10"/>
    </row>
    <row r="270" spans="5:14" s="3" customFormat="1" x14ac:dyDescent="0.35">
      <c r="E270" s="48"/>
      <c r="L270" s="47"/>
      <c r="N270" s="10"/>
    </row>
    <row r="271" spans="5:14" s="3" customFormat="1" x14ac:dyDescent="0.35">
      <c r="E271" s="48"/>
      <c r="L271" s="47"/>
      <c r="N271" s="10"/>
    </row>
    <row r="272" spans="5:14" s="3" customFormat="1" x14ac:dyDescent="0.35">
      <c r="E272" s="48"/>
      <c r="L272" s="47"/>
      <c r="N272" s="10"/>
    </row>
    <row r="273" spans="5:14" s="3" customFormat="1" x14ac:dyDescent="0.35">
      <c r="E273" s="48"/>
      <c r="L273" s="47"/>
      <c r="N273" s="10"/>
    </row>
    <row r="274" spans="5:14" s="3" customFormat="1" x14ac:dyDescent="0.35">
      <c r="E274" s="48"/>
      <c r="L274" s="47"/>
      <c r="N274" s="10"/>
    </row>
    <row r="275" spans="5:14" s="3" customFormat="1" x14ac:dyDescent="0.35">
      <c r="E275" s="48"/>
      <c r="L275" s="47"/>
      <c r="N275" s="10"/>
    </row>
    <row r="276" spans="5:14" s="3" customFormat="1" x14ac:dyDescent="0.35">
      <c r="E276" s="48"/>
      <c r="L276" s="47"/>
      <c r="N276" s="10"/>
    </row>
    <row r="277" spans="5:14" s="3" customFormat="1" x14ac:dyDescent="0.35">
      <c r="E277" s="48"/>
      <c r="L277" s="47"/>
      <c r="N277" s="10"/>
    </row>
    <row r="278" spans="5:14" s="3" customFormat="1" x14ac:dyDescent="0.35">
      <c r="E278" s="48"/>
      <c r="L278" s="47"/>
      <c r="N278" s="10"/>
    </row>
    <row r="279" spans="5:14" s="3" customFormat="1" x14ac:dyDescent="0.35">
      <c r="E279" s="48"/>
      <c r="L279" s="47"/>
      <c r="N279" s="10"/>
    </row>
    <row r="280" spans="5:14" s="3" customFormat="1" x14ac:dyDescent="0.35">
      <c r="E280" s="48"/>
      <c r="L280" s="47"/>
      <c r="N280" s="10"/>
    </row>
    <row r="281" spans="5:14" s="3" customFormat="1" x14ac:dyDescent="0.35">
      <c r="E281" s="48"/>
      <c r="L281" s="47"/>
      <c r="N281" s="10"/>
    </row>
    <row r="282" spans="5:14" s="3" customFormat="1" x14ac:dyDescent="0.35">
      <c r="E282" s="48"/>
      <c r="L282" s="47"/>
      <c r="N282" s="10"/>
    </row>
    <row r="283" spans="5:14" s="3" customFormat="1" x14ac:dyDescent="0.35">
      <c r="E283" s="48"/>
      <c r="L283" s="47"/>
      <c r="N283" s="10"/>
    </row>
    <row r="284" spans="5:14" s="3" customFormat="1" x14ac:dyDescent="0.35">
      <c r="E284" s="48"/>
      <c r="L284" s="47"/>
      <c r="N284" s="10"/>
    </row>
    <row r="285" spans="5:14" s="3" customFormat="1" x14ac:dyDescent="0.35">
      <c r="E285" s="48"/>
      <c r="L285" s="47"/>
      <c r="N285" s="10"/>
    </row>
    <row r="286" spans="5:14" s="3" customFormat="1" x14ac:dyDescent="0.35">
      <c r="E286" s="48"/>
      <c r="L286" s="47"/>
      <c r="N286" s="10"/>
    </row>
    <row r="287" spans="5:14" s="3" customFormat="1" x14ac:dyDescent="0.35">
      <c r="E287" s="48"/>
      <c r="L287" s="47"/>
      <c r="N287" s="10"/>
    </row>
    <row r="288" spans="5:14" s="3" customFormat="1" x14ac:dyDescent="0.35">
      <c r="E288" s="48"/>
      <c r="L288" s="47"/>
      <c r="N288" s="10"/>
    </row>
    <row r="289" spans="2:14" s="3" customFormat="1" x14ac:dyDescent="0.35">
      <c r="E289" s="48"/>
      <c r="L289" s="47"/>
      <c r="N289" s="10"/>
    </row>
    <row r="290" spans="2:14" s="3" customFormat="1" x14ac:dyDescent="0.35">
      <c r="E290" s="48"/>
      <c r="L290" s="47"/>
      <c r="N290" s="10"/>
    </row>
    <row r="291" spans="2:14" s="3" customFormat="1" x14ac:dyDescent="0.35">
      <c r="E291" s="48"/>
      <c r="L291" s="47"/>
      <c r="N291" s="10"/>
    </row>
    <row r="292" spans="2:14" s="3" customFormat="1" x14ac:dyDescent="0.35">
      <c r="E292" s="48"/>
      <c r="L292" s="47"/>
      <c r="N292" s="10"/>
    </row>
    <row r="293" spans="2:14" s="3" customFormat="1" x14ac:dyDescent="0.35">
      <c r="E293" s="48"/>
      <c r="L293" s="47"/>
      <c r="N293" s="10"/>
    </row>
    <row r="294" spans="2:14" s="3" customFormat="1" x14ac:dyDescent="0.35">
      <c r="E294" s="48"/>
      <c r="L294" s="47"/>
      <c r="N294" s="10"/>
    </row>
    <row r="295" spans="2:14" s="3" customFormat="1" x14ac:dyDescent="0.35">
      <c r="E295" s="48"/>
      <c r="L295" s="47"/>
      <c r="N295" s="10"/>
    </row>
    <row r="296" spans="2:14" s="3" customFormat="1" x14ac:dyDescent="0.35">
      <c r="E296" s="48"/>
      <c r="L296" s="47"/>
      <c r="N296" s="10"/>
    </row>
    <row r="297" spans="2:14" s="3" customFormat="1" x14ac:dyDescent="0.35">
      <c r="E297" s="48"/>
      <c r="L297" s="47"/>
      <c r="N297" s="10"/>
    </row>
    <row r="298" spans="2:14" s="3" customFormat="1" x14ac:dyDescent="0.35">
      <c r="E298" s="48"/>
      <c r="L298" s="47"/>
      <c r="N298" s="10"/>
    </row>
    <row r="299" spans="2:14" s="3" customFormat="1" x14ac:dyDescent="0.35">
      <c r="B299"/>
      <c r="E299" s="48"/>
      <c r="L299" s="47"/>
      <c r="N299" s="10"/>
    </row>
  </sheetData>
  <mergeCells count="3">
    <mergeCell ref="A50:K50"/>
    <mergeCell ref="A51:K51"/>
    <mergeCell ref="A52:K52"/>
  </mergeCells>
  <pageMargins left="0.7" right="0.7" top="0.75" bottom="0.75" header="0.3" footer="0.3"/>
  <pageSetup paperSize="9" orientation="landscape" r:id="rId1"/>
  <headerFooter>
    <oddHeader>&amp;L&amp;"-,Bold Italic"&amp;F</oddHeader>
  </headerFooter>
  <ignoredErrors>
    <ignoredError sqref="H5:L10 L20:L24 L11:L14" evalError="1"/>
    <ignoredError sqref="H20:K25 H12:K14 I11:K11" evalError="1" formula="1"/>
    <ignoredError sqref="E26:K34 E11:H11 E21:G25 G20 E37:K38 E35:E36 G35:K36 E40:K49 F39:K39 G12:G1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BCE1C-CDED-4D75-8C2A-7CBA0727D418}">
  <dimension ref="A1:BZ38"/>
  <sheetViews>
    <sheetView zoomScaleNormal="100" workbookViewId="0">
      <selection activeCell="C7" sqref="C7"/>
    </sheetView>
  </sheetViews>
  <sheetFormatPr defaultColWidth="7.453125" defaultRowHeight="18.649999999999999" customHeight="1" x14ac:dyDescent="0.35"/>
  <cols>
    <col min="1" max="1" width="19.08984375" style="53" customWidth="1"/>
    <col min="2" max="2" width="9.453125" style="53" customWidth="1"/>
    <col min="3" max="4" width="7.453125" style="53" bestFit="1" customWidth="1"/>
    <col min="5" max="5" width="10.453125" style="53" bestFit="1" customWidth="1"/>
    <col min="6" max="6" width="7.453125" style="53" bestFit="1" customWidth="1"/>
    <col min="7" max="7" width="8.453125" style="53" bestFit="1" customWidth="1"/>
    <col min="8" max="8" width="7.453125" style="53" bestFit="1" customWidth="1"/>
    <col min="9" max="9" width="8.453125" style="53" bestFit="1" customWidth="1"/>
    <col min="10" max="10" width="7.453125" style="91" bestFit="1" customWidth="1"/>
    <col min="11" max="12" width="7.453125" style="53" bestFit="1" customWidth="1"/>
    <col min="13" max="13" width="12" style="53" customWidth="1"/>
    <col min="14" max="14" width="10" style="53" bestFit="1" customWidth="1"/>
    <col min="15" max="15" width="12.453125" style="53" customWidth="1"/>
    <col min="16" max="16" width="10.08984375" style="53" bestFit="1" customWidth="1"/>
    <col min="17" max="17" width="7.453125" style="53" bestFit="1" customWidth="1"/>
    <col min="18" max="18" width="12.08984375" style="53" bestFit="1" customWidth="1"/>
    <col min="19" max="19" width="13.453125" style="53" customWidth="1"/>
    <col min="20" max="20" width="8.453125" style="53" bestFit="1" customWidth="1"/>
    <col min="21" max="16384" width="7.453125" style="53"/>
  </cols>
  <sheetData>
    <row r="1" spans="1:78" customFormat="1" ht="27.75" customHeight="1" x14ac:dyDescent="0.35">
      <c r="A1" t="s">
        <v>73</v>
      </c>
      <c r="E1" s="1"/>
      <c r="K1" s="2"/>
      <c r="L1" s="3"/>
      <c r="M1" s="3"/>
      <c r="N1" s="3"/>
      <c r="O1" s="3"/>
      <c r="P1" s="3"/>
      <c r="Q1" s="3"/>
      <c r="R1" s="4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</row>
    <row r="2" spans="1:78" customFormat="1" ht="15.65" customHeight="1" x14ac:dyDescent="0.35">
      <c r="A2" t="s">
        <v>72</v>
      </c>
      <c r="E2" s="1"/>
      <c r="K2" s="2"/>
      <c r="L2" s="3"/>
      <c r="M2" s="3"/>
      <c r="N2" s="3"/>
      <c r="O2" s="3"/>
      <c r="P2" s="3"/>
      <c r="Q2" s="3"/>
      <c r="R2" s="4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</row>
    <row r="3" spans="1:78" s="54" customFormat="1" ht="25.5" customHeight="1" x14ac:dyDescent="0.35">
      <c r="A3" s="120" t="s">
        <v>44</v>
      </c>
      <c r="B3" s="121" t="s">
        <v>45</v>
      </c>
      <c r="C3" s="120" t="s">
        <v>2</v>
      </c>
      <c r="D3" s="120" t="s">
        <v>46</v>
      </c>
      <c r="E3" s="120"/>
      <c r="F3" s="120" t="s">
        <v>47</v>
      </c>
      <c r="G3" s="120"/>
      <c r="H3" s="120" t="s">
        <v>48</v>
      </c>
      <c r="I3" s="120"/>
      <c r="J3" s="120" t="s">
        <v>49</v>
      </c>
      <c r="K3" s="120"/>
      <c r="L3" s="121" t="s">
        <v>50</v>
      </c>
      <c r="M3" s="120"/>
      <c r="N3" s="120" t="s">
        <v>51</v>
      </c>
      <c r="O3" s="120"/>
      <c r="P3" s="120"/>
      <c r="Q3" s="130" t="s">
        <v>52</v>
      </c>
      <c r="R3" s="121" t="s">
        <v>0</v>
      </c>
      <c r="S3" s="121" t="s">
        <v>53</v>
      </c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53"/>
      <c r="BM3" s="53"/>
      <c r="BN3" s="53"/>
      <c r="BO3" s="53"/>
      <c r="BP3" s="53"/>
      <c r="BQ3" s="53"/>
      <c r="BR3" s="53"/>
      <c r="BS3" s="53"/>
      <c r="BT3" s="53"/>
      <c r="BU3" s="53"/>
      <c r="BV3" s="53"/>
      <c r="BW3" s="53"/>
      <c r="BX3" s="53"/>
      <c r="BY3" s="53"/>
      <c r="BZ3" s="53"/>
    </row>
    <row r="4" spans="1:78" s="54" customFormat="1" ht="19.399999999999999" customHeight="1" x14ac:dyDescent="0.35">
      <c r="A4" s="120"/>
      <c r="B4" s="121"/>
      <c r="C4" s="120"/>
      <c r="D4" s="51" t="s">
        <v>54</v>
      </c>
      <c r="E4" s="51" t="s">
        <v>55</v>
      </c>
      <c r="F4" s="51" t="s">
        <v>54</v>
      </c>
      <c r="G4" s="51" t="s">
        <v>55</v>
      </c>
      <c r="H4" s="51" t="s">
        <v>54</v>
      </c>
      <c r="I4" s="51" t="s">
        <v>56</v>
      </c>
      <c r="J4" s="55" t="s">
        <v>54</v>
      </c>
      <c r="K4" s="51" t="s">
        <v>56</v>
      </c>
      <c r="L4" s="51" t="s">
        <v>54</v>
      </c>
      <c r="M4" s="51" t="s">
        <v>56</v>
      </c>
      <c r="N4" s="51" t="s">
        <v>57</v>
      </c>
      <c r="O4" s="52" t="s">
        <v>58</v>
      </c>
      <c r="P4" s="51" t="s">
        <v>0</v>
      </c>
      <c r="Q4" s="131"/>
      <c r="R4" s="121"/>
      <c r="S4" s="121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  <c r="BM4" s="53"/>
      <c r="BN4" s="53"/>
      <c r="BO4" s="53"/>
      <c r="BP4" s="53"/>
      <c r="BQ4" s="53"/>
      <c r="BR4" s="53"/>
      <c r="BS4" s="53"/>
      <c r="BT4" s="53"/>
      <c r="BU4" s="53"/>
      <c r="BV4" s="53"/>
      <c r="BW4" s="53"/>
      <c r="BX4" s="53"/>
      <c r="BY4" s="53"/>
      <c r="BZ4" s="53"/>
    </row>
    <row r="5" spans="1:78" s="54" customFormat="1" ht="39" x14ac:dyDescent="0.35">
      <c r="A5" s="56" t="s">
        <v>59</v>
      </c>
      <c r="B5" s="57"/>
      <c r="C5" s="58">
        <v>3</v>
      </c>
      <c r="D5" s="122" t="s">
        <v>60</v>
      </c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124"/>
      <c r="S5" s="125" t="s">
        <v>61</v>
      </c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</row>
    <row r="6" spans="1:78" ht="26" x14ac:dyDescent="0.35">
      <c r="A6" s="59" t="s">
        <v>62</v>
      </c>
      <c r="B6" s="60"/>
      <c r="C6" s="61">
        <v>3</v>
      </c>
      <c r="D6" s="62">
        <v>0</v>
      </c>
      <c r="E6" s="63">
        <f>D6*C6*B6</f>
        <v>0</v>
      </c>
      <c r="F6" s="64">
        <f>1500/75</f>
        <v>20</v>
      </c>
      <c r="G6" s="65">
        <f>F6*B6</f>
        <v>0</v>
      </c>
      <c r="H6" s="66">
        <f>300/75</f>
        <v>4</v>
      </c>
      <c r="I6" s="63">
        <f>H6*C6*B6</f>
        <v>0</v>
      </c>
      <c r="J6" s="67">
        <f>30/75</f>
        <v>0.4</v>
      </c>
      <c r="K6" s="63">
        <f>J6*C6*B6</f>
        <v>0</v>
      </c>
      <c r="L6" s="66">
        <v>1.5</v>
      </c>
      <c r="M6" s="63">
        <f>L6*C6*B6</f>
        <v>0</v>
      </c>
      <c r="N6" s="68">
        <f>(B6*70%)*(D6/2)*12</f>
        <v>0</v>
      </c>
      <c r="O6" s="69">
        <f>G6*70%</f>
        <v>0</v>
      </c>
      <c r="P6" s="70">
        <f>SUM(N6:O6)</f>
        <v>0</v>
      </c>
      <c r="Q6" s="71">
        <v>0</v>
      </c>
      <c r="R6" s="72">
        <f t="shared" ref="R6" si="0">P6+M6+K6+I6+G6+E6+Q6</f>
        <v>0</v>
      </c>
      <c r="S6" s="126"/>
    </row>
    <row r="7" spans="1:78" s="54" customFormat="1" ht="26" x14ac:dyDescent="0.35">
      <c r="A7" s="73" t="s">
        <v>63</v>
      </c>
      <c r="B7" s="60"/>
      <c r="C7" s="61">
        <v>6</v>
      </c>
      <c r="D7" s="62">
        <v>0</v>
      </c>
      <c r="E7" s="63">
        <f>D7*C7*B7</f>
        <v>0</v>
      </c>
      <c r="F7" s="64">
        <f>600/75</f>
        <v>8</v>
      </c>
      <c r="G7" s="63">
        <f>B7*F7</f>
        <v>0</v>
      </c>
      <c r="H7" s="66">
        <f>300/75</f>
        <v>4</v>
      </c>
      <c r="I7" s="63">
        <f>H7*C7*B7</f>
        <v>0</v>
      </c>
      <c r="J7" s="67">
        <f>30/75</f>
        <v>0.4</v>
      </c>
      <c r="K7" s="63">
        <f>J7*C7*B7</f>
        <v>0</v>
      </c>
      <c r="L7" s="66">
        <v>1.5</v>
      </c>
      <c r="M7" s="63">
        <f>L7*B7</f>
        <v>0</v>
      </c>
      <c r="N7" s="68">
        <f>(B7*70%)*(D7/2)*10</f>
        <v>0</v>
      </c>
      <c r="O7" s="69">
        <f>G7*70%</f>
        <v>0</v>
      </c>
      <c r="P7" s="70">
        <f t="shared" ref="P7:P8" si="1">SUM(N7:O7)</f>
        <v>0</v>
      </c>
      <c r="Q7" s="71">
        <v>200</v>
      </c>
      <c r="R7" s="72">
        <f>P7+M7+K7+I7+G7+E7+Q7</f>
        <v>200</v>
      </c>
      <c r="S7" s="126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53"/>
      <c r="BC7" s="53"/>
      <c r="BD7" s="53"/>
      <c r="BE7" s="53"/>
      <c r="BF7" s="53"/>
      <c r="BG7" s="53"/>
      <c r="BH7" s="53"/>
      <c r="BI7" s="53"/>
      <c r="BJ7" s="53"/>
      <c r="BK7" s="53"/>
      <c r="BL7" s="53"/>
      <c r="BM7" s="53"/>
      <c r="BN7" s="53"/>
      <c r="BO7" s="53"/>
      <c r="BP7" s="53"/>
      <c r="BQ7" s="53"/>
      <c r="BR7" s="53"/>
      <c r="BS7" s="53"/>
      <c r="BT7" s="53"/>
      <c r="BU7" s="53"/>
      <c r="BV7" s="53"/>
      <c r="BW7" s="53"/>
      <c r="BX7" s="53"/>
      <c r="BY7" s="53"/>
      <c r="BZ7" s="53"/>
    </row>
    <row r="8" spans="1:78" ht="26" x14ac:dyDescent="0.35">
      <c r="A8" s="59" t="s">
        <v>24</v>
      </c>
      <c r="B8" s="60"/>
      <c r="C8" s="61">
        <v>0</v>
      </c>
      <c r="D8" s="62">
        <v>0</v>
      </c>
      <c r="E8" s="63">
        <f>D8*C8*B8</f>
        <v>0</v>
      </c>
      <c r="F8" s="64">
        <v>0</v>
      </c>
      <c r="G8" s="63">
        <f>B8*F8</f>
        <v>0</v>
      </c>
      <c r="H8" s="66">
        <v>0</v>
      </c>
      <c r="I8" s="63">
        <f>H8*C8*B8</f>
        <v>0</v>
      </c>
      <c r="J8" s="67">
        <v>0</v>
      </c>
      <c r="K8" s="63">
        <f>J8*C8*B8</f>
        <v>0</v>
      </c>
      <c r="L8" s="66">
        <v>0</v>
      </c>
      <c r="M8" s="63">
        <f>L8*B8</f>
        <v>0</v>
      </c>
      <c r="N8" s="68">
        <f>(B8*70%)*(D8/2)*2</f>
        <v>0</v>
      </c>
      <c r="O8" s="69">
        <f t="shared" ref="O8" si="2">G8*70%</f>
        <v>0</v>
      </c>
      <c r="P8" s="70">
        <f t="shared" si="1"/>
        <v>0</v>
      </c>
      <c r="Q8" s="71">
        <v>0</v>
      </c>
      <c r="R8" s="72">
        <f>P8+M8+K8+I8+G8+E8+Q8</f>
        <v>0</v>
      </c>
      <c r="S8" s="126"/>
    </row>
    <row r="9" spans="1:78" ht="39" x14ac:dyDescent="0.35">
      <c r="A9" s="35" t="s">
        <v>64</v>
      </c>
      <c r="B9" s="60"/>
      <c r="C9" s="61"/>
      <c r="D9" s="127" t="s">
        <v>60</v>
      </c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9"/>
      <c r="S9" s="74"/>
      <c r="T9" s="75"/>
    </row>
    <row r="10" spans="1:78" ht="39" x14ac:dyDescent="0.35">
      <c r="A10" s="35" t="s">
        <v>65</v>
      </c>
      <c r="B10" s="60"/>
      <c r="C10" s="61">
        <v>0</v>
      </c>
      <c r="D10" s="62"/>
      <c r="E10" s="63">
        <f t="shared" ref="E10" si="3">D10*C10*B10</f>
        <v>0</v>
      </c>
      <c r="F10" s="64"/>
      <c r="G10" s="63">
        <f>B10*F10</f>
        <v>0</v>
      </c>
      <c r="H10" s="66"/>
      <c r="I10" s="63">
        <f>H10*C10*B10</f>
        <v>0</v>
      </c>
      <c r="J10" s="67"/>
      <c r="K10" s="63">
        <f>J10*C10*B10</f>
        <v>0</v>
      </c>
      <c r="L10" s="66"/>
      <c r="M10" s="63">
        <f>L10*B10</f>
        <v>0</v>
      </c>
      <c r="N10" s="68">
        <f>(B10*70%)*(D10/2)</f>
        <v>0</v>
      </c>
      <c r="O10" s="69">
        <f t="shared" ref="O10" si="4">G10*70%</f>
        <v>0</v>
      </c>
      <c r="P10" s="70">
        <f>SUM(N10:O10)</f>
        <v>0</v>
      </c>
      <c r="Q10" s="71"/>
      <c r="R10" s="72">
        <f t="shared" ref="R10" si="5">P10+M10+K10+I10+G10+E10+Q10</f>
        <v>0</v>
      </c>
      <c r="S10" s="74"/>
      <c r="T10" s="75"/>
    </row>
    <row r="11" spans="1:78" ht="18.649999999999999" customHeight="1" thickBot="1" x14ac:dyDescent="0.4">
      <c r="A11" s="76" t="s">
        <v>1</v>
      </c>
      <c r="B11" s="77"/>
      <c r="C11" s="77"/>
      <c r="D11" s="77"/>
      <c r="E11" s="78">
        <f>SUM(E5:E8)</f>
        <v>0</v>
      </c>
      <c r="F11" s="77"/>
      <c r="G11" s="78">
        <f>SUM(G5:G8)</f>
        <v>0</v>
      </c>
      <c r="H11" s="77"/>
      <c r="I11" s="78">
        <f>SUM(I5:I8)</f>
        <v>0</v>
      </c>
      <c r="J11" s="79"/>
      <c r="K11" s="78">
        <f>SUM(K5:K8)</f>
        <v>0</v>
      </c>
      <c r="L11" s="77"/>
      <c r="M11" s="78">
        <f t="shared" ref="M11:Q11" si="6">SUM(M5:M8)</f>
        <v>0</v>
      </c>
      <c r="N11" s="78">
        <f t="shared" si="6"/>
        <v>0</v>
      </c>
      <c r="O11" s="78">
        <f t="shared" si="6"/>
        <v>0</v>
      </c>
      <c r="P11" s="78">
        <f t="shared" si="6"/>
        <v>0</v>
      </c>
      <c r="Q11" s="80">
        <f t="shared" si="6"/>
        <v>200</v>
      </c>
      <c r="R11" s="81">
        <f>SUM(R5:R8)</f>
        <v>200</v>
      </c>
      <c r="S11" s="82"/>
    </row>
    <row r="12" spans="1:78" ht="18.649999999999999" customHeight="1" thickTop="1" x14ac:dyDescent="0.35">
      <c r="A12" s="83"/>
      <c r="B12" s="83"/>
      <c r="C12" s="83"/>
      <c r="D12" s="83"/>
      <c r="E12" s="84"/>
      <c r="F12" s="83"/>
      <c r="G12" s="84"/>
      <c r="H12" s="83"/>
      <c r="I12" s="84"/>
      <c r="J12" s="85"/>
      <c r="K12" s="84"/>
      <c r="L12" s="83"/>
      <c r="M12" s="84"/>
      <c r="N12" s="84"/>
      <c r="O12" s="84"/>
      <c r="P12" s="84"/>
      <c r="Q12" s="86"/>
      <c r="R12" s="87"/>
      <c r="S12" s="88"/>
    </row>
    <row r="13" spans="1:78" ht="18.649999999999999" customHeight="1" x14ac:dyDescent="0.35">
      <c r="A13" s="89" t="s">
        <v>66</v>
      </c>
      <c r="B13" s="90">
        <v>0</v>
      </c>
      <c r="C13" s="83"/>
      <c r="D13" s="83"/>
      <c r="E13" s="84"/>
      <c r="F13" s="83"/>
      <c r="G13" s="84"/>
      <c r="H13" s="83"/>
      <c r="I13" s="84"/>
      <c r="J13" s="85"/>
      <c r="K13" s="84"/>
      <c r="L13" s="83"/>
      <c r="M13" s="84"/>
      <c r="N13" s="84"/>
      <c r="O13" s="84"/>
      <c r="P13" s="84"/>
      <c r="Q13" s="86"/>
      <c r="R13" s="87"/>
      <c r="S13" s="88"/>
    </row>
    <row r="14" spans="1:78" ht="18.649999999999999" customHeight="1" x14ac:dyDescent="0.35">
      <c r="A14" s="89" t="s">
        <v>67</v>
      </c>
      <c r="B14" s="90">
        <v>0</v>
      </c>
      <c r="C14" s="83"/>
      <c r="D14" s="83"/>
      <c r="E14" s="84"/>
      <c r="F14" s="83"/>
      <c r="G14" s="84"/>
      <c r="H14" s="83"/>
      <c r="I14" s="84"/>
      <c r="J14" s="85"/>
      <c r="K14" s="84"/>
      <c r="L14" s="83"/>
      <c r="M14" s="84"/>
      <c r="N14" s="84"/>
      <c r="O14" s="84"/>
      <c r="P14" s="84"/>
      <c r="Q14" s="86"/>
      <c r="R14" s="87"/>
      <c r="S14" s="88"/>
    </row>
    <row r="15" spans="1:78" ht="18.649999999999999" customHeight="1" x14ac:dyDescent="0.35">
      <c r="A15" s="89" t="s">
        <v>68</v>
      </c>
      <c r="B15" s="90">
        <v>15</v>
      </c>
      <c r="C15" s="83"/>
      <c r="D15" s="83"/>
      <c r="E15" s="84"/>
      <c r="F15" s="83"/>
      <c r="G15" s="84"/>
      <c r="H15" s="83"/>
      <c r="I15" s="84"/>
      <c r="J15" s="85"/>
      <c r="K15" s="84"/>
      <c r="L15" s="83"/>
      <c r="M15" s="84"/>
      <c r="N15" s="84"/>
      <c r="O15" s="84"/>
      <c r="P15" s="84"/>
      <c r="Q15" s="86"/>
      <c r="R15" s="87"/>
      <c r="S15" s="88"/>
    </row>
    <row r="16" spans="1:78" ht="18.649999999999999" customHeight="1" x14ac:dyDescent="0.35">
      <c r="A16" s="89" t="s">
        <v>69</v>
      </c>
      <c r="B16" s="90">
        <v>1</v>
      </c>
      <c r="C16" s="83"/>
      <c r="D16" s="83"/>
      <c r="E16" s="84"/>
      <c r="F16" s="83"/>
      <c r="G16" s="84"/>
      <c r="H16" s="83"/>
      <c r="I16" s="84"/>
      <c r="J16" s="85"/>
      <c r="K16" s="84"/>
      <c r="L16" s="83"/>
      <c r="M16" s="84"/>
      <c r="N16" s="84"/>
      <c r="O16" s="84"/>
      <c r="P16" s="84"/>
      <c r="Q16" s="86"/>
      <c r="R16" s="87"/>
      <c r="S16" s="88"/>
    </row>
    <row r="17" spans="1:19" ht="18.649999999999999" customHeight="1" x14ac:dyDescent="0.35">
      <c r="A17" s="89" t="s">
        <v>70</v>
      </c>
      <c r="B17" s="90">
        <f>B13/B15</f>
        <v>0</v>
      </c>
      <c r="C17" s="83"/>
      <c r="D17" s="83"/>
      <c r="E17" s="84"/>
      <c r="F17" s="83"/>
      <c r="G17" s="84"/>
      <c r="H17" s="83"/>
      <c r="I17" s="84"/>
      <c r="J17" s="85"/>
      <c r="K17" s="84"/>
      <c r="L17" s="83"/>
      <c r="M17" s="84"/>
      <c r="N17" s="84"/>
      <c r="O17" s="84"/>
      <c r="P17" s="84"/>
      <c r="Q17" s="86"/>
      <c r="R17" s="87"/>
      <c r="S17" s="88"/>
    </row>
    <row r="18" spans="1:19" ht="18.649999999999999" customHeight="1" x14ac:dyDescent="0.35">
      <c r="B18" s="91">
        <f>B17/2</f>
        <v>0</v>
      </c>
      <c r="C18" s="83"/>
      <c r="D18" s="83"/>
      <c r="E18" s="84"/>
      <c r="F18" s="83"/>
      <c r="G18" s="84"/>
      <c r="H18" s="83"/>
      <c r="I18" s="84"/>
      <c r="J18" s="85"/>
      <c r="K18" s="84"/>
      <c r="L18" s="83"/>
      <c r="M18" s="84"/>
      <c r="N18" s="84"/>
      <c r="O18" s="84"/>
      <c r="P18" s="84"/>
      <c r="Q18" s="86"/>
      <c r="R18" s="87"/>
      <c r="S18" s="88"/>
    </row>
    <row r="19" spans="1:19" ht="18.649999999999999" customHeight="1" x14ac:dyDescent="0.35">
      <c r="B19" s="91" t="e">
        <f>B17/B14</f>
        <v>#DIV/0!</v>
      </c>
      <c r="C19" s="83"/>
      <c r="D19" s="83"/>
      <c r="E19" s="84"/>
      <c r="F19" s="83"/>
      <c r="G19" s="84"/>
      <c r="H19" s="83"/>
      <c r="I19" s="84"/>
      <c r="J19" s="85"/>
      <c r="K19" s="84"/>
      <c r="L19" s="83"/>
      <c r="M19" s="84"/>
      <c r="N19" s="84"/>
      <c r="O19" s="84"/>
      <c r="P19" s="84"/>
      <c r="Q19" s="86"/>
      <c r="R19" s="87"/>
      <c r="S19" s="88"/>
    </row>
    <row r="20" spans="1:19" ht="18.649999999999999" customHeight="1" x14ac:dyDescent="0.35">
      <c r="A20" s="83"/>
      <c r="B20" s="83"/>
      <c r="C20" s="83"/>
      <c r="D20" s="83"/>
      <c r="E20" s="84"/>
      <c r="F20" s="83"/>
      <c r="G20" s="84"/>
      <c r="H20" s="83"/>
      <c r="I20" s="84"/>
      <c r="J20" s="85"/>
      <c r="K20" s="84"/>
      <c r="L20" s="83"/>
      <c r="M20" s="84"/>
      <c r="N20" s="84"/>
      <c r="O20" s="84"/>
      <c r="P20" s="84"/>
      <c r="Q20" s="86"/>
      <c r="R20" s="87"/>
      <c r="S20" s="88"/>
    </row>
    <row r="21" spans="1:19" ht="18.649999999999999" customHeight="1" x14ac:dyDescent="0.35">
      <c r="A21" s="83"/>
      <c r="B21" s="83"/>
      <c r="C21" s="83"/>
      <c r="D21" s="83"/>
      <c r="E21" s="84"/>
      <c r="F21" s="83"/>
      <c r="G21" s="84"/>
      <c r="H21" s="83"/>
      <c r="I21" s="84"/>
      <c r="J21" s="85"/>
      <c r="K21" s="84"/>
      <c r="L21" s="83"/>
      <c r="M21" s="84"/>
      <c r="N21" s="84"/>
      <c r="O21" s="84"/>
      <c r="P21" s="84"/>
      <c r="Q21" s="86"/>
      <c r="R21" s="87"/>
      <c r="S21" s="88"/>
    </row>
    <row r="22" spans="1:19" ht="18.649999999999999" customHeight="1" x14ac:dyDescent="0.35">
      <c r="A22" s="83"/>
      <c r="B22" s="83"/>
      <c r="C22" s="83"/>
      <c r="D22" s="83"/>
      <c r="E22" s="84"/>
      <c r="F22" s="83"/>
      <c r="G22" s="84"/>
      <c r="H22" s="83"/>
      <c r="I22" s="84"/>
      <c r="J22" s="85"/>
      <c r="K22" s="84"/>
      <c r="L22" s="83"/>
      <c r="M22" s="84"/>
      <c r="N22" s="84"/>
      <c r="O22" s="84"/>
      <c r="P22" s="84"/>
      <c r="Q22" s="86"/>
      <c r="R22" s="87"/>
      <c r="S22" s="88"/>
    </row>
    <row r="23" spans="1:19" ht="18.649999999999999" customHeight="1" x14ac:dyDescent="0.35">
      <c r="A23" s="83"/>
      <c r="B23" s="83"/>
      <c r="C23" s="83"/>
      <c r="D23" s="83"/>
      <c r="E23" s="84"/>
      <c r="F23" s="83"/>
      <c r="G23" s="84"/>
      <c r="H23" s="83"/>
      <c r="I23" s="84"/>
      <c r="J23" s="85"/>
      <c r="K23" s="84"/>
      <c r="L23" s="83"/>
      <c r="M23" s="84"/>
      <c r="N23" s="84"/>
      <c r="O23" s="84"/>
      <c r="P23" s="84"/>
      <c r="Q23" s="86"/>
      <c r="R23" s="87"/>
      <c r="S23" s="88"/>
    </row>
    <row r="24" spans="1:19" ht="18.649999999999999" customHeight="1" x14ac:dyDescent="0.35">
      <c r="A24" s="83"/>
      <c r="B24" s="83"/>
      <c r="C24" s="83"/>
      <c r="D24" s="83"/>
      <c r="E24" s="84"/>
      <c r="F24" s="83"/>
      <c r="G24" s="84"/>
      <c r="H24" s="83"/>
      <c r="I24" s="84"/>
      <c r="J24" s="85"/>
      <c r="K24" s="84"/>
      <c r="L24" s="83"/>
      <c r="M24" s="84"/>
      <c r="N24" s="84"/>
      <c r="O24" s="84"/>
      <c r="P24" s="84"/>
      <c r="Q24" s="86"/>
      <c r="R24" s="87"/>
      <c r="S24" s="88"/>
    </row>
    <row r="25" spans="1:19" ht="18.649999999999999" customHeight="1" x14ac:dyDescent="0.35">
      <c r="A25" s="83"/>
      <c r="B25" s="83"/>
      <c r="C25" s="83"/>
      <c r="D25" s="83"/>
      <c r="E25" s="84"/>
      <c r="F25" s="83"/>
      <c r="G25" s="84"/>
      <c r="H25" s="83"/>
      <c r="I25" s="84"/>
      <c r="J25" s="85"/>
      <c r="K25" s="84"/>
      <c r="L25" s="83"/>
      <c r="M25" s="84"/>
      <c r="N25" s="84"/>
      <c r="O25" s="84"/>
      <c r="P25" s="84"/>
      <c r="Q25" s="86"/>
      <c r="R25" s="87"/>
      <c r="S25" s="88"/>
    </row>
    <row r="26" spans="1:19" ht="18.649999999999999" customHeight="1" x14ac:dyDescent="0.35">
      <c r="A26" s="83"/>
      <c r="B26" s="83"/>
      <c r="C26" s="83"/>
      <c r="D26" s="83"/>
      <c r="E26" s="84"/>
      <c r="F26" s="83"/>
      <c r="G26" s="84"/>
      <c r="H26" s="83"/>
      <c r="I26" s="84"/>
      <c r="J26" s="85"/>
      <c r="K26" s="84"/>
      <c r="L26" s="83"/>
      <c r="M26" s="84"/>
      <c r="N26" s="84"/>
      <c r="O26" s="84"/>
      <c r="P26" s="84"/>
      <c r="Q26" s="86"/>
      <c r="R26" s="87"/>
      <c r="S26" s="88"/>
    </row>
    <row r="27" spans="1:19" ht="18.649999999999999" customHeight="1" x14ac:dyDescent="0.35">
      <c r="A27" s="83"/>
      <c r="B27" s="83"/>
      <c r="C27" s="83"/>
      <c r="D27" s="83"/>
      <c r="E27" s="84"/>
      <c r="F27" s="83"/>
      <c r="G27" s="84"/>
      <c r="H27" s="83"/>
      <c r="I27" s="84"/>
      <c r="J27" s="85"/>
      <c r="K27" s="84"/>
      <c r="L27" s="83"/>
      <c r="M27" s="84"/>
      <c r="N27" s="84"/>
      <c r="O27" s="84"/>
      <c r="P27" s="84"/>
      <c r="Q27" s="86"/>
      <c r="R27" s="87"/>
      <c r="S27" s="88"/>
    </row>
    <row r="28" spans="1:19" ht="18.649999999999999" customHeight="1" x14ac:dyDescent="0.35">
      <c r="A28" s="83"/>
      <c r="B28" s="83"/>
      <c r="C28" s="83"/>
      <c r="D28" s="83"/>
      <c r="E28" s="84"/>
      <c r="F28" s="83"/>
      <c r="G28" s="84"/>
      <c r="H28" s="83"/>
      <c r="I28" s="84"/>
      <c r="J28" s="85"/>
      <c r="K28" s="84"/>
      <c r="L28" s="83"/>
      <c r="M28" s="84"/>
      <c r="N28" s="84"/>
      <c r="O28" s="84"/>
      <c r="P28" s="84"/>
      <c r="Q28" s="86"/>
      <c r="R28" s="87"/>
      <c r="S28" s="88"/>
    </row>
    <row r="29" spans="1:19" ht="18.649999999999999" customHeight="1" x14ac:dyDescent="0.35">
      <c r="A29" s="83"/>
      <c r="B29" s="83"/>
      <c r="C29" s="83"/>
      <c r="D29" s="83"/>
      <c r="E29" s="84"/>
      <c r="F29" s="83"/>
      <c r="G29" s="84"/>
      <c r="H29" s="83"/>
      <c r="I29" s="84"/>
      <c r="J29" s="85"/>
      <c r="K29" s="84"/>
      <c r="L29" s="83"/>
      <c r="M29" s="84"/>
      <c r="N29" s="84"/>
      <c r="O29" s="84"/>
      <c r="P29" s="84"/>
      <c r="Q29" s="86"/>
      <c r="R29" s="87"/>
      <c r="S29" s="88"/>
    </row>
    <row r="30" spans="1:19" ht="18.649999999999999" customHeight="1" x14ac:dyDescent="0.35">
      <c r="A30" s="83"/>
      <c r="B30" s="83"/>
      <c r="C30" s="83"/>
      <c r="D30" s="83"/>
      <c r="E30" s="84"/>
      <c r="F30" s="83"/>
      <c r="G30" s="84"/>
      <c r="H30" s="83"/>
      <c r="I30" s="84"/>
      <c r="J30" s="85"/>
      <c r="K30" s="84"/>
      <c r="L30" s="83"/>
      <c r="M30" s="84"/>
      <c r="N30" s="84"/>
      <c r="O30" s="84"/>
      <c r="P30" s="84"/>
      <c r="Q30" s="86"/>
      <c r="R30" s="87"/>
      <c r="S30" s="88"/>
    </row>
    <row r="31" spans="1:19" ht="18.649999999999999" customHeight="1" x14ac:dyDescent="0.35">
      <c r="A31" s="83"/>
      <c r="B31" s="83"/>
      <c r="C31" s="83"/>
      <c r="D31" s="83"/>
      <c r="E31" s="84"/>
      <c r="F31" s="83"/>
      <c r="G31" s="84"/>
      <c r="H31" s="83"/>
      <c r="I31" s="84"/>
      <c r="J31" s="85"/>
      <c r="K31" s="84"/>
      <c r="L31" s="83"/>
      <c r="M31" s="84"/>
      <c r="N31" s="84"/>
      <c r="O31" s="84"/>
      <c r="P31" s="84"/>
      <c r="Q31" s="86"/>
      <c r="R31" s="87"/>
      <c r="S31" s="88"/>
    </row>
    <row r="32" spans="1:19" ht="18.649999999999999" customHeight="1" x14ac:dyDescent="0.35">
      <c r="A32" s="83"/>
      <c r="B32" s="83"/>
      <c r="C32" s="83"/>
      <c r="D32" s="83"/>
      <c r="E32" s="84"/>
      <c r="F32" s="83"/>
      <c r="G32" s="84"/>
      <c r="H32" s="83"/>
      <c r="I32" s="84"/>
      <c r="J32" s="85"/>
      <c r="K32" s="84"/>
      <c r="L32" s="83"/>
      <c r="M32" s="84"/>
      <c r="N32" s="84"/>
      <c r="O32" s="84"/>
      <c r="P32" s="84"/>
      <c r="Q32" s="86"/>
      <c r="R32" s="87"/>
      <c r="S32" s="88"/>
    </row>
    <row r="33" spans="1:19" ht="18.649999999999999" customHeight="1" x14ac:dyDescent="0.35">
      <c r="A33" s="83"/>
      <c r="B33" s="83"/>
      <c r="C33" s="83"/>
      <c r="D33" s="83"/>
      <c r="E33" s="84"/>
      <c r="F33" s="83"/>
      <c r="G33" s="84"/>
      <c r="H33" s="83"/>
      <c r="I33" s="84"/>
      <c r="J33" s="85"/>
      <c r="K33" s="84"/>
      <c r="L33" s="83"/>
      <c r="M33" s="84"/>
      <c r="N33" s="84"/>
      <c r="O33" s="84"/>
      <c r="P33" s="84"/>
      <c r="Q33" s="86"/>
      <c r="R33" s="87"/>
      <c r="S33" s="88"/>
    </row>
    <row r="35" spans="1:19" ht="18.649999999999999" customHeight="1" x14ac:dyDescent="0.35">
      <c r="E35" s="92"/>
    </row>
    <row r="38" spans="1:19" ht="18.649999999999999" customHeight="1" x14ac:dyDescent="0.35">
      <c r="M38" s="53">
        <f>9*150</f>
        <v>1350</v>
      </c>
    </row>
  </sheetData>
  <mergeCells count="15">
    <mergeCell ref="D5:R5"/>
    <mergeCell ref="S5:S8"/>
    <mergeCell ref="D9:R9"/>
    <mergeCell ref="J3:K3"/>
    <mergeCell ref="L3:M3"/>
    <mergeCell ref="N3:P3"/>
    <mergeCell ref="Q3:Q4"/>
    <mergeCell ref="R3:R4"/>
    <mergeCell ref="S3:S4"/>
    <mergeCell ref="H3:I3"/>
    <mergeCell ref="A3:A4"/>
    <mergeCell ref="B3:B4"/>
    <mergeCell ref="C3:C4"/>
    <mergeCell ref="D3:E3"/>
    <mergeCell ref="F3:G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377AAFB5CC3C41A9212D429A794E6C" ma:contentTypeVersion="15" ma:contentTypeDescription="Create a new document." ma:contentTypeScope="" ma:versionID="d22f882f964ed2b019315a99c110a148">
  <xsd:schema xmlns:xsd="http://www.w3.org/2001/XMLSchema" xmlns:xs="http://www.w3.org/2001/XMLSchema" xmlns:p="http://schemas.microsoft.com/office/2006/metadata/properties" xmlns:ns2="a9b6e531-2cdb-402b-84f3-cc80b409986c" xmlns:ns3="5f5ac3ee-90ec-4796-91fb-fae2f3fd5971" targetNamespace="http://schemas.microsoft.com/office/2006/metadata/properties" ma:root="true" ma:fieldsID="6c65723d2c31bf7abaae99dbe757edfd" ns2:_="" ns3:_="">
    <xsd:import namespace="a9b6e531-2cdb-402b-84f3-cc80b409986c"/>
    <xsd:import namespace="5f5ac3ee-90ec-4796-91fb-fae2f3fd59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b6e531-2cdb-402b-84f3-cc80b409986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20cec18f-64e3-475c-b7ef-ac8bd50224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5ac3ee-90ec-4796-91fb-fae2f3fd5971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cc012611-91e0-49ee-988f-6bb9d21dc096}" ma:internalName="TaxCatchAll" ma:showField="CatchAllData" ma:web="5f5ac3ee-90ec-4796-91fb-fae2f3fd59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f5ac3ee-90ec-4796-91fb-fae2f3fd5971" xsi:nil="true"/>
    <lcf76f155ced4ddcb4097134ff3c332f xmlns="a9b6e531-2cdb-402b-84f3-cc80b409986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2664807-CEF4-4F8B-BB09-352402DE33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9b6e531-2cdb-402b-84f3-cc80b409986c"/>
    <ds:schemaRef ds:uri="5f5ac3ee-90ec-4796-91fb-fae2f3fd59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693659D-2BAF-4C40-9A6E-6F143B9EE26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0CDDDA5-CF2B-481E-AB57-6912DC636B1C}">
  <ds:schemaRefs>
    <ds:schemaRef ds:uri="http://schemas.microsoft.com/office/2006/metadata/properties"/>
    <ds:schemaRef ds:uri="http://schemas.microsoft.com/office/infopath/2007/PartnerControls"/>
    <ds:schemaRef ds:uri="5f5ac3ee-90ec-4796-91fb-fae2f3fd5971"/>
    <ds:schemaRef ds:uri="a9b6e531-2cdb-402b-84f3-cc80b409986c"/>
  </ds:schemaRefs>
</ds:datastoreItem>
</file>

<file path=docMetadata/LabelInfo.xml><?xml version="1.0" encoding="utf-8"?>
<clbl:labelList xmlns:clbl="http://schemas.microsoft.com/office/2020/mipLabelMetadata">
  <clbl:label id="{f8e024d6-51f2-471b-ac2c-b1117d65062e}" enabled="1" method="Standard" siteId="{1d4fae52-39b3-4bfa-b0b3-022956b11194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Detailed Budget</vt:lpstr>
      <vt:lpstr>Training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Siddiqi, Zia Ur Rahman</dc:creator>
  <cp:lastModifiedBy>Sadaat, Sayed Mansoor Shah</cp:lastModifiedBy>
  <dcterms:created xsi:type="dcterms:W3CDTF">2015-06-05T18:17:20Z</dcterms:created>
  <dcterms:modified xsi:type="dcterms:W3CDTF">2025-01-20T11:48:49Z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0x0101006D377AAFB5CC3C41A9212D429A794E6C</vt:lpwstr>
  </property>
</Properties>
</file>