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https://unhcr365.sharepoint.com/teams/amer-mosu-COMEX/Shared Documents/COMEX/003 Tenders/2024/139 RFQ Adecuaciones en Planta Baja COMAR CDMX/"/>
    </mc:Choice>
  </mc:AlternateContent>
  <xr:revisionPtr revIDLastSave="31" documentId="8_{BD17C0EE-63D1-49A6-AC7B-A24E76044663}" xr6:coauthVersionLast="47" xr6:coauthVersionMax="47" xr10:uidLastSave="{6CC9AE15-F12B-48F5-B369-726E9C86C17F}"/>
  <bookViews>
    <workbookView xWindow="-110" yWindow="-110" windowWidth="19420" windowHeight="10300" firstSheet="1" activeTab="1" xr2:uid="{00000000-000D-0000-FFFF-FFFF00000000}"/>
  </bookViews>
  <sheets>
    <sheet name="Catalogo de Conceptos Albergue" sheetId="1" state="hidden" r:id="rId1"/>
    <sheet name="CATALOGO COMAR IZTAPALAPA" sheetId="7" r:id="rId2"/>
    <sheet name="Hoja1" sheetId="6" state="hidden" r:id="rId3"/>
    <sheet name="Hoja2" sheetId="5" state="hidden" r:id="rId4"/>
  </sheets>
  <definedNames>
    <definedName name="_xlnm._FilterDatabase" localSheetId="2" hidden="1">Hoja1!$A$1:$M$126</definedName>
    <definedName name="_xlnm.Print_Area" localSheetId="1">'CATALOGO COMAR IZTAPALAPA'!$A$1:$D$34</definedName>
    <definedName name="_xlnm.Print_Area" localSheetId="0">'Catalogo de Conceptos Albergue'!$A$1:$E$1274</definedName>
    <definedName name="_xlnm.Print_Titles" localSheetId="0">'Catalogo de Conceptos Albergue'!$1:$10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7" i="7" l="1"/>
  <c r="F27" i="7" l="1"/>
  <c r="D29" i="7"/>
  <c r="F29" i="7" s="1"/>
  <c r="F33" i="7"/>
  <c r="F32" i="7"/>
  <c r="D31" i="7"/>
  <c r="F31" i="7" s="1"/>
  <c r="D25" i="7"/>
  <c r="F25" i="7" s="1"/>
  <c r="D24" i="7"/>
  <c r="F24" i="7" s="1"/>
  <c r="D23" i="7"/>
  <c r="F23" i="7" s="1"/>
  <c r="D26" i="7"/>
  <c r="F26" i="7" s="1"/>
  <c r="D17" i="7"/>
  <c r="F18" i="7"/>
  <c r="D22" i="7"/>
  <c r="F19" i="7"/>
  <c r="F20" i="7"/>
  <c r="D30" i="7"/>
  <c r="F30" i="7" s="1"/>
  <c r="F22" i="7" l="1"/>
  <c r="F34" i="7" l="1"/>
  <c r="F35" i="7" l="1"/>
  <c r="F36" i="7" s="1"/>
  <c r="E73" i="5"/>
  <c r="D73" i="5"/>
  <c r="F73" i="5" s="1"/>
  <c r="E71" i="5"/>
  <c r="E69" i="5"/>
  <c r="D69" i="5"/>
  <c r="E66" i="5"/>
  <c r="E64" i="5"/>
  <c r="E62" i="5"/>
  <c r="E60" i="5"/>
  <c r="D60" i="5"/>
  <c r="E58" i="5"/>
  <c r="E56" i="5"/>
  <c r="D56" i="5"/>
  <c r="E54" i="5"/>
  <c r="D54" i="5"/>
  <c r="E52" i="5"/>
  <c r="D52" i="5"/>
  <c r="E50" i="5"/>
  <c r="E48" i="5"/>
  <c r="D48" i="5"/>
  <c r="F48" i="5" s="1"/>
  <c r="E46" i="5"/>
  <c r="D46" i="5"/>
  <c r="E44" i="5"/>
  <c r="D44" i="5"/>
  <c r="F44" i="5" s="1"/>
  <c r="E42" i="5"/>
  <c r="D42" i="5"/>
  <c r="F42" i="5" s="1"/>
  <c r="E40" i="5"/>
  <c r="D40" i="5"/>
  <c r="F40" i="5" s="1"/>
  <c r="E37" i="5"/>
  <c r="D37" i="5"/>
  <c r="F37" i="5" s="1"/>
  <c r="E35" i="5"/>
  <c r="D35" i="5"/>
  <c r="F35" i="5" s="1"/>
  <c r="E33" i="5"/>
  <c r="D33" i="5"/>
  <c r="E31" i="5"/>
  <c r="D31" i="5"/>
  <c r="F31" i="5" s="1"/>
  <c r="E28" i="5"/>
  <c r="D28" i="5"/>
  <c r="F28" i="5" s="1"/>
  <c r="E26" i="5"/>
  <c r="D26" i="5"/>
  <c r="F26" i="5" s="1"/>
  <c r="E24" i="5"/>
  <c r="D24" i="5"/>
  <c r="F24" i="5" s="1"/>
  <c r="E22" i="5"/>
  <c r="D22" i="5"/>
  <c r="F22" i="5" s="1"/>
  <c r="E20" i="5"/>
  <c r="D20" i="5"/>
  <c r="F20" i="5" s="1"/>
  <c r="E18" i="5"/>
  <c r="D18" i="5"/>
  <c r="F18" i="5" s="1"/>
  <c r="E16" i="5"/>
  <c r="D16" i="5"/>
  <c r="F16" i="5" s="1"/>
  <c r="E14" i="5"/>
  <c r="D14" i="5"/>
  <c r="F14" i="5" s="1"/>
  <c r="E11" i="5"/>
  <c r="D11" i="5"/>
  <c r="F11" i="5" s="1"/>
  <c r="E9" i="5"/>
  <c r="D9" i="5"/>
  <c r="F9" i="5" s="1"/>
  <c r="E5" i="5"/>
  <c r="D5" i="5"/>
  <c r="F5" i="5" s="1"/>
  <c r="F6" i="5" s="1"/>
  <c r="F54" i="5" l="1"/>
  <c r="F46" i="5"/>
  <c r="F56" i="5"/>
  <c r="F69" i="5"/>
  <c r="F52" i="5"/>
  <c r="F60" i="5"/>
  <c r="F67" i="5" s="1"/>
  <c r="F33" i="5"/>
  <c r="F38" i="5" s="1"/>
  <c r="F29" i="5"/>
  <c r="F12" i="5"/>
  <c r="D62" i="5" l="1"/>
  <c r="F62" i="5" s="1"/>
  <c r="D58" i="5"/>
  <c r="F58" i="5" s="1"/>
  <c r="D64" i="5" l="1"/>
  <c r="F64" i="5" s="1"/>
  <c r="D66" i="5"/>
  <c r="F66" i="5" s="1"/>
  <c r="D71" i="5"/>
  <c r="F71" i="5" s="1"/>
  <c r="F74" i="5" s="1"/>
  <c r="E18" i="1" l="1"/>
  <c r="E16" i="1"/>
  <c r="E20" i="1"/>
  <c r="D50" i="5" l="1"/>
  <c r="F50" i="5" s="1"/>
</calcChain>
</file>

<file path=xl/sharedStrings.xml><?xml version="1.0" encoding="utf-8"?>
<sst xmlns="http://schemas.openxmlformats.org/spreadsheetml/2006/main" count="1084" uniqueCount="574">
  <si>
    <t>CLAVE</t>
  </si>
  <si>
    <t>CONCEPTO</t>
  </si>
  <si>
    <t>UNIDAD</t>
  </si>
  <si>
    <t>M2</t>
  </si>
  <si>
    <t>PRE10003</t>
  </si>
  <si>
    <t>PRE10001</t>
  </si>
  <si>
    <t>EXCAVACIONES</t>
  </si>
  <si>
    <t>EXC10001</t>
  </si>
  <si>
    <t>M3</t>
  </si>
  <si>
    <t>CIMENTACION</t>
  </si>
  <si>
    <t>CIM10001</t>
  </si>
  <si>
    <t>PZA</t>
  </si>
  <si>
    <t>PRE10004</t>
  </si>
  <si>
    <t>PRE10005</t>
  </si>
  <si>
    <t>EXC10004</t>
  </si>
  <si>
    <t>ML</t>
  </si>
  <si>
    <t>RELL10001</t>
  </si>
  <si>
    <t>EST10001</t>
  </si>
  <si>
    <t>EXTRACCIÓN DE TOCONES DE 0.26 A 0.50MTS. DE DIAMETRO CON EXCAVACIÓN, DESENRAICE, CARGA, ACARREO, DESCARGA DENTRO DE LA OBRA. PARA DIAMETRO DEL TOCÓN MEDIDOS A 1.00 METRO DE ALTURA DEL TERRENO NATURAL, HERRAMIENTA MENOR, MANO DEOBRA Y TODO LO NECESARIO PARA SU CORRECTA EJECUCION</t>
  </si>
  <si>
    <t>PRE10006</t>
  </si>
  <si>
    <t>PRE10007</t>
  </si>
  <si>
    <t>PRE10008</t>
  </si>
  <si>
    <t>PRE10010</t>
  </si>
  <si>
    <t>EXC10005</t>
  </si>
  <si>
    <t>ALB10002</t>
  </si>
  <si>
    <t>SUMINISTRO Y COLOCACIÓN DE FIRME DE CONCRETO ARMADO DE 10 CM DE ESPESOR, ARMADO CON MALLA ELECTRO SOLDADA 6X6/2-2, AGREGADO MÁXIMO 3/4" COLADO CON CONCRETO   F'C=150 KG/CM2 HECHO EN OBRA, INCLUYE TODO LO NECESARIO PARA SU CORRECTA EJECUCIÓN.</t>
  </si>
  <si>
    <t>ALB10003</t>
  </si>
  <si>
    <t>ALB10004</t>
  </si>
  <si>
    <t>ALB10005</t>
  </si>
  <si>
    <t>ALB10006</t>
  </si>
  <si>
    <t>ALB10008</t>
  </si>
  <si>
    <t>LOTE</t>
  </si>
  <si>
    <t>ALB10009</t>
  </si>
  <si>
    <t>ALB10010</t>
  </si>
  <si>
    <t>ALB10016</t>
  </si>
  <si>
    <t>PANELES SOLARES</t>
  </si>
  <si>
    <t>SOL10001</t>
  </si>
  <si>
    <t>SOL10002</t>
  </si>
  <si>
    <t>SOL10003</t>
  </si>
  <si>
    <t>SOL10007</t>
  </si>
  <si>
    <t>CARPINTERIA</t>
  </si>
  <si>
    <t>CAR10001</t>
  </si>
  <si>
    <t>CAR10003</t>
  </si>
  <si>
    <t>CAR10007</t>
  </si>
  <si>
    <t>HERRERIA</t>
  </si>
  <si>
    <t>HERR10002</t>
  </si>
  <si>
    <t>HERR10003</t>
  </si>
  <si>
    <t>HERR10006</t>
  </si>
  <si>
    <t>HERR10008</t>
  </si>
  <si>
    <t>CANCELERIA</t>
  </si>
  <si>
    <t>CAN10013</t>
  </si>
  <si>
    <t>CAN10014</t>
  </si>
  <si>
    <t>CAN10015</t>
  </si>
  <si>
    <t>CAN10017</t>
  </si>
  <si>
    <t>CAN10018</t>
  </si>
  <si>
    <t>JARDINERIA</t>
  </si>
  <si>
    <t>SUMINISTRO Y TENDIDO DE TIERRA NEGRA VEGETAL EN AREA DE JARDINES Y HORTALIZAS, CON ESPESOR PROMEDIO DE 10 CM, INCLUYE: MATERIAL, MANO DE OBRA, ACARREOS, FLETES, HERRAMIENTA Y TODO LO NECESARIO PARA SU CORRECTA EJECUCION.</t>
  </si>
  <si>
    <t>JAR10001</t>
  </si>
  <si>
    <t>JAR10002</t>
  </si>
  <si>
    <t>ACAB10003</t>
  </si>
  <si>
    <t>INST. PLUVIAL</t>
  </si>
  <si>
    <t>PLU10001</t>
  </si>
  <si>
    <t>PLU10007</t>
  </si>
  <si>
    <t>INST. SANITARIA</t>
  </si>
  <si>
    <t>SAN10004</t>
  </si>
  <si>
    <t>INST. ELECTRICA</t>
  </si>
  <si>
    <t>ELEC10001</t>
  </si>
  <si>
    <t>ELEC10002</t>
  </si>
  <si>
    <t>ELEC10004</t>
  </si>
  <si>
    <t>ELEC10005</t>
  </si>
  <si>
    <t>ELEC10006</t>
  </si>
  <si>
    <t>ELEC10009</t>
  </si>
  <si>
    <t>ELEC100010</t>
  </si>
  <si>
    <t>ELEC10011</t>
  </si>
  <si>
    <t>ELEC10013</t>
  </si>
  <si>
    <t>ELEC10014</t>
  </si>
  <si>
    <t>ELEC10015</t>
  </si>
  <si>
    <t>ELEC10016</t>
  </si>
  <si>
    <t>ELEC10017</t>
  </si>
  <si>
    <t>ELEC10018</t>
  </si>
  <si>
    <t>CONSTRUCCIÓN, EXCAVACION, COLOCACIÓN Y NIVELACIÓN DE BASE PARA POSTE DE ALUMBRADO EN FORMADE PILOTE DE 0.40X0.40 X 0.60 MTS DE ALTURA Y 30 CMS DE CORONA. INCLUYE: EXCAVACIÓN, PLANTILLA DE 5 CM DE ESPESOR, ANCLAS GALVANIZADAS, ARANDELAS, TUERCAS GALVANIZADAS POR INMERSIÓN EN CALIENTE, PERFORACIÓN DE CEPA DE 1.00 MTS DE DIÁMETRO, NIVELACIÓN, CON 4 ANCLAS DE 3/4", ARMADA CON VARILLA DE 3/8" @ 20 CM, CON CONCRETO
PREMEZCLADO F'C=200 KG/CM2, CIMBRA Y DESCIMBRA, RELLENO CON MATERIAL DE BANCO, MANO DE OBRA, EQUIPO, HERRAMIENTA, LIMPIEZA, ACARREO DE MATERIAL
PRODUCTO DE LAS DEMOLICIONES Y DE LA EXCAVACIÓN FUERA DE LA OBRA Y TODO LO NECESARIO PARA SU CORRECTA INSTALACIÓN Y PUESTA EN SERVICIO.</t>
  </si>
  <si>
    <t>ALUM10005</t>
  </si>
  <si>
    <t>ALUM10006</t>
  </si>
  <si>
    <t>ALUM10007</t>
  </si>
  <si>
    <t>INST. HIDRAULICA</t>
  </si>
  <si>
    <t>HID10002</t>
  </si>
  <si>
    <t>HID10003</t>
  </si>
  <si>
    <t>HID10004</t>
  </si>
  <si>
    <t>MUEBLES SANITARIOS</t>
  </si>
  <si>
    <t>MUE10001</t>
  </si>
  <si>
    <t>SUMINISTRO Y COLOCACION DE LAVAVO… INCLUYE: LLAVE AUTOMATICA DE AGUA, CESPOL FLEXIBLE PARA LAVAVO, JUNTA, MANGUERA DE ALIMENTACION PARA LAVAVO Y TODO LO NECESARIO PARA SU CORRECTA INSTALACION</t>
  </si>
  <si>
    <t>MUE10003</t>
  </si>
  <si>
    <t>SUMINISTRO Y COLOCACION DE TARJA PARA COCINA Y COCINETAS INCLUYE: LLAVE AUTOMATICA DE AGUA, CESPOL FLEXIBLE PARA LAVAVO, JUNTA, MANGUERA DE ALIMENTACION PARA LAVAVO Y TODO LO NECESARIO PARA SU CORRECTA INSTALACION</t>
  </si>
  <si>
    <t>MUE10005</t>
  </si>
  <si>
    <t>SUMINISTRO Y COLOCACION DE BEBEDEROS EN AREAS INDICADAS INCLUYE: LLAVE AUTOMATICA DE AGUA, CESPOL FLEXIBLE PARA LAVAVO, JUNTA, MANGUERA DE ALIMENTACION PARA LAVAVO Y TODO LO NECESARIO PARA SU CORRECTA INSTALACION</t>
  </si>
  <si>
    <t>MUE10006</t>
  </si>
  <si>
    <t>MUE10007</t>
  </si>
  <si>
    <t>SEÑALIZACION / ROTULOS</t>
  </si>
  <si>
    <t>SEÑ10001</t>
  </si>
  <si>
    <t>SEÑ10002</t>
  </si>
  <si>
    <t>SEÑ10003</t>
  </si>
  <si>
    <t>SEÑ10004</t>
  </si>
  <si>
    <t>MOBILIARIO Y EQUIPO</t>
  </si>
  <si>
    <t>MOB10001</t>
  </si>
  <si>
    <t>MOB10004</t>
  </si>
  <si>
    <t>SUMINISTRO E INSTALACIÓN DE EQUIPO DE GIMNASIO EJERCITADOR PECHO Y ESPALDA "PULL DOWN CHALLENGER" MARCA ADVENTIA O SIMILAR A BASE DE ACERO GALVANIZADO, GARANTIA CONTRA DEFECTOS DE FABRICACIÓN, INCLUYE: EXCAVACIÓN, DADO DE 0.50 x 0.50 x 0.50 M CON CONCRETO F'C= 150 KG/CM2, PARA FIJACIÓN DE POSTES, RELLENO CON MATERIAL PRODUCTO DE LA EXCAVACION, MATERIAL, MANO DE OBRA, HERRAMIENTA Y TODO LO NECESARIO PARA SU CORRECTA INSTALACIÓN Y SEGURIDAD PARA SU FUNCIONALIDAD.</t>
  </si>
  <si>
    <t>MOB10005</t>
  </si>
  <si>
    <t>SUMINISTRO E INSTALACIÓN DE EQUIPO DE GIMNASIO EJERCITADOR PECHO Y BRAZOS "HORSE RIDER" MARCA ADVENTIA O SIMILAR A BASE DE ACERO GALVANIZADO, GARANTIA CONTRA DEFECTOS DE FABRICACIÓN, INCLUYE: EXCAVACIÓN, DADO DE 0.50 x 0.50 x 0.50 M CON CONCRETO F'C= 150 KG/CM2, PARA FIJACIÓN DE POSTES, RELLENO CON MATERIAL PRODUCTO DE LA EXCAVACION, MATERIAL, MANO DE OBRA,  ERRAMIENTA Y TODO LO NECESARIO PARA SU CORRECTA INSTALACIÓN Y SEGURIDAD PARA SU FUNCIONALIDAD.</t>
  </si>
  <si>
    <t>MOB10006</t>
  </si>
  <si>
    <t>MOB10007</t>
  </si>
  <si>
    <t>MOB10008</t>
  </si>
  <si>
    <t>SUMINISTRO E INSTALACIÓN DE EQUIPO DE GIMNASIO ABDOMINALES DOBLE "DOUBLE SIT" MARCA ADVENTIA O SIMILAR A BASE DE ACERO GALVANIZADO, GARANTIA CONTRA DEFECTOS DE FABRICACIÓN, INCLUYE: EXCAVACIÓN, DADO DE 0.50 x 0.50 x 0.50 M CON CONCRETO F'C= 150 KG/CM2, PARA FIJACIÓN DE POSTES, RELLENO CON MATERIAL PRODUCTO DE LA EXCAVACION, MATERIAL, MANO DE OBRA, HERRAMIENTA Y TODO LO NECESARIO PARA SU CORRECTA INSTALACIÓN Y SEGURIDAD PARA SU FUNCIONALIDAD.</t>
  </si>
  <si>
    <t>MOB10009</t>
  </si>
  <si>
    <t>SUMINISTRO E INSTALACIÓN DE EQUIPO DE GIMNASIO EQUIPO DE APERTURA "HEALT WALKER" MARCA ADVENTIA O SIMILAR A BASE DE ACERO GALVANIZADO, GARANTIA CONTRA DEFECTOS DE FABRICACIÓN, INCLUYE: EXCAVACIÓN, DADO DE 0.50 x 0.50 x 0.50 M CON CONCRETO F'C= 150 KG/CM2, PARA FIJACIÓN DE POSTES, RELLENO CON MATERIAL PRODUCTO DE LA EXCAVACION, MATERIAL, MANO DE OBRA, HERRAMIENTA Y TODO LO NECESARIO PARA SU CORRECTA INSTALACIÓN Y SEGURIDAD PARA SU FUNCIONALIDAD.</t>
  </si>
  <si>
    <t>MOB10010</t>
  </si>
  <si>
    <t>CANTIDAD</t>
  </si>
  <si>
    <t>Exc10006</t>
  </si>
  <si>
    <t>HID10022</t>
  </si>
  <si>
    <t>INSTALACION DE LLAVE DE NARIZ (3/4''): INCLUYE: LIMPIEZA, COLOCACION, PRUEBAS, Y TODO LO NECESARIO PARA SU CORRECTA INSTALACION</t>
  </si>
  <si>
    <t>PRE10011</t>
  </si>
  <si>
    <t>RELL10004</t>
  </si>
  <si>
    <t>MUE10010</t>
  </si>
  <si>
    <t>SUMINISTRO E INSTALACIÓN DE EQUIPO DE GIMNASIO PENDULO DOBLE "MINI SKI" MARCA ADVENTIA O SIMILAR A BASE DE ACERO GALVANIZADO, GARANTIA CONTRA DEFECTOS DE FABRICACIÓN, INCLUYE: EXCAVACIÓN, DADO DE 0.50 x 0.50 x 0.50 M CON CONCRETO F'C= 150 KG/CM2, PARA FIJACIÓN DE POSTES, RELLENO CON MATERIAL PRODUCTO DE LA EXCAVACION, MATERIAL, MANO DE OBRA, HERRAMIENTA Y TODO LO NECESARIO PARA SU CORRECTA INSTALACIÓN Y SEGURIDAD PARA SU FUNCIONALIDAD.</t>
  </si>
  <si>
    <t>SUMINISTRO E INSTALACIÓN DE EQUIPO DE GIMNASIO EJERCITADOR DE CINTURA "WAIST TWISTER" MARCA ADVENTIA O SIMILAR A BASE DE ACERO GALVANIZADO, GARANTIA CONTRA DEFECTOS DE  ABRICACIÓN, INCLUYE: EXCAVACIÓN, DADO DE 0.50 x 0.50 x 0.50 M CON CONCRETO F'C= 150 KG/CM2, PARA FIJACIÓN DE POSTES, RELLENO CON MATERIAL PRODUCTO DE LA EXCAVACION, MATERIAL, MANO DE OBRA, HERRAMIENTA Y TODO LO NECESARIO PARA SU CORRECTA INSTALACIÓN Y SEGURIDAD PARA SU FUNCIONALIDAD.</t>
  </si>
  <si>
    <t xml:space="preserve">SUMINISTRO, COLOCACION E INSTALACION DE FILTROS PARA EL AGUA PLUVIAL, DE LOS CAPTADORES HACIA CISTERNA; INCLUYE: ACARREO DE LOS MATERIALES, EXCAVACION DE 0.00 MTS A 3.00 MTS. POR CUALQUIER MEDIO, COLOCACION EN SITIO,  CON UNA PLANTILLA DE CONCRETO POBRE PARA RECIBIR EL RECIPIENTE DE 5 CM DE ESPESOR, RELENOS, PRUEBAS, MANO DE OBRA CALIFICADA, HERRAMIENTAS Y TODO LO NECESARIO PARA SU CORRECTA COLOCACION E INSTALACION. </t>
  </si>
  <si>
    <t>SUMINISTRO Y COLOCACION DE COCINA INTEGRAL DE MADERA DE SEGUNDA EN COCINA GENERAL, CON PUERTAS ABATIBLES HACIA EL EXTERIOR Y CAJONES, CON BASTIDORES Y MARCOS DE MADERA, ACABADO EN PINTURA DE ESMALTE VEKLMAR DE COMEX, INLCUYE: MATERIALES, RESANADOR PARA MADERA, ELMALTE, BISAGRAS, DESPERDICIOS, LIMPIEZA, ACARREO DE MATERIALES AL SITIO DE SU COLOCACION, MANO DE OBRA CALIFICADA Y ESPECIALIZADA Y TODO LO NECESARIO PARA SU CORRECTA COLOCACION Y EJECUCION.</t>
  </si>
  <si>
    <t>M</t>
  </si>
  <si>
    <t>RELLENO</t>
  </si>
  <si>
    <t>KG</t>
  </si>
  <si>
    <t>SUMINISTRO E INSTALACION DE CENTRO DE CARGA QUO-12 MARCA SQUARED CON CAPACIDAD DE 12 PASTILLAS, INCLUYE: MANO DE OBRA ESPECIALIZADA, HERRAMIENTAS, MATERIALES, PIEZAS PARA INSTALACION, LIMPIEZA Y TODO LO NECESARIO PARA SU CORRECTA INSTALACION.</t>
  </si>
  <si>
    <t xml:space="preserve">SUMINISTRO E INSTALACION DE PASTILLAS DE 15 AMP, MARCA SQUARED PARA CENTRO DE CARGA EN DIFERENTES CIRCUITOS, INCLUYE: MANO DE OBRA ESPECIALIZADA, HERRAMIENTAS, MATERIALES, LIMPIEZA Y TODO LO NECESARIO PARA SU CORRECTA INSTALACION. </t>
  </si>
  <si>
    <t>SUMINISTRO, COLOCACION E INSTALACION DE TRANSFORMADOR PARA CORRIENTE DE 220 V.  DE 45000 WATTS; INCLUYE: ACARREO E INSTALACION EN SITIO, PRUEBAS, CABLES, ACCESORIOS, MANO DE OBRA CALIFICADA, HERRAMIENTAS Y TODO LO NECESARIO PARA SU CORRECTA INSTALACION.</t>
  </si>
  <si>
    <t>BARDA PERIMETRAL</t>
  </si>
  <si>
    <t>SAL</t>
  </si>
  <si>
    <t>SUMINISTRO Y TENDIDO DE TUBO POLIETILENO DE ALTA DENSIDAD (PAD) DE 50 MM. DE DIAMETRO; INCLUYE:  ACARREO,  HERRAMIENTA MENOR, MANO DE OBRA Y TODO LO NECESARIO PARA SU CORRECTA EJECUCION.</t>
  </si>
  <si>
    <t>SUMINISTRO Y COLOCACION DE CABLE VINANEL XXI THW-LS/THHW-LS, 600 VOLTS, CALIBRE 10 MARCA CONDUMEX, LATINCASA, CONDUCTORES MONTERREY, IUSA; INCLUYE: ACARREOS, TENDIDO, CINTA AISLANTE, LUBRICACION, GUIAS, AISLAMIENTO DE PUNTA, CONEXIONES, ANDAMIOS, HERRAMIENTA MENOR, MANO DE OBRA Y TODO LO NECESARIO PARA SU CORRECTA EJECUCION.</t>
  </si>
  <si>
    <t>DRENAJE SANITARIO</t>
  </si>
  <si>
    <t>PAVIMENTACION EN ESTACIONAMIENTO</t>
  </si>
  <si>
    <t>SUMINISTRO E INSTALACIÓN DE EQUIPO DE GIMNASIO BALANCIN DOBLE "SQUAT PUSHING" MARCA ADVENTIA O SIMILAR A BASE DE ACERO GALVANIZADO, GARANTIA CONTRA DEFECTOS DE FABRICACIÓN, INCLUYE: EXCAVACIÓN, DADO DE 0.50 x 0.50 x 0.50 M CON CONCRETO F'C= 150 KG/CM2, PARA FIJACIÓN DE POSTES, RELLENO CON MATERIAL PRODUCTO DE LA EXCAVACION, MATERIAL, MANO DE OBRA, HERRAMIENTA Y TODO LO NECESARIO PARA SU CORRECTA INSTALACIÓN Y SEGURIDAD PARA SU FUNCIONALIDAD.</t>
  </si>
  <si>
    <t>RELLENO DE MATERIAL MEJORADO DE BANCO DE LA REGION, DE 20CM DE ESPESOR CON MATERIAL GRANULADO, EN CAPAS DE 20 CMS DE ESPESOR, COMPACTADAS CON BAILARINA AL 95%, SEGÚN PRUEBA PROCTOR; INCLUYE: ACARREOS, MEDIDO COMPACTO CON MATERIAL PRODUCTO DE LA BANCO DE MATERIAL ,EXTENDIDO DEL MATERIAL, EQUIPO, HERRAMIENTA MENOR, MANO DE OBRA Y TODO LO NECESARIO PARA SUCORRECTA EJECUCION.</t>
  </si>
  <si>
    <t>CONSTRUCCION DE BARDA PERIMETRAL A BASE DE BLOCK A 4 METROS ARMADA CON ZAPATAS AISLADAS DE 0.80 X 0.80X 1.0 M., CADENA DE DESPLANTE DE CONCRETO DE 0.15x0.20 ARMADA CON 4 VARILLA DE 3/8" Y ESTRIBOS DE ALAMBRON @ 20 CMS, DE F'C=200 KG/CM2 INCLUYE: HABILITADO, ARMADO, CIMBRADO, COLADO, DESCIMBRADO Y TODO LO NECESARIO PARA SU CORRECTA EJECUCION.</t>
  </si>
  <si>
    <t>SUMINISTRO Y COLOCACION DE MURO DE TABIQUE ROJO RECOCIDO DE 7 X 14 X 28 CM O DE LA REGION, CON ESPESOR DE 14 CM PLOMEADO. INVLUYE: ACARREO A OBRA, CIMBRA, DESCIMBRA, RETIRO DE SOBRANTES, LIMPIEZA, MANO DE OBRA, MATERIALES, HERRAMIENTAS Y TODO LO NECESARIO PARA SU CORRECTA EJECUCION.</t>
  </si>
  <si>
    <t>LIMPIEZA, TRAZO Y NIVELACION, INCLUYE. HERRAMIENTA, MANO DE OBRA Y ACARREOS FUERA Y DENTRO DE LA OBRA.</t>
  </si>
  <si>
    <t>CADENA DE CERRAMIENTO A UNA ALTURA DE 2.20M DE F'C =200 KG/CM2. DE 15 X 20 CMS. ARMADO CON 4 VARILLAS DE 3/8"; INCLUYE: COLADO, HABILITADO, CIMBRADO, DESCIMBRADO,  ANDAMIOS, HERRAMIENTA MENOR, MANO DE OBRA Y TODO LO NECESARIO PARA SU CORRECTA EJECUCION.</t>
  </si>
  <si>
    <t>CONSTRUCCION DE LOSA DE CONCRETO ARMADO DE 12 CM. DE ESPESOR, ARMADO CON VARILLA DE 3/8", AGREGADO MÁXIMO 3/4" COLADO CON CONCRETO, F'C=250 KG/CM2 HECHO EN OBRA, INCLUYE: CIMBRADO, ARMADO, CORTES, DESPERDICIOS, COLADO, CURADO, DESCIMBRADO, MATERIALES, MANO DE OBRA, EQUIPO, HERRAMIENTA Y TODO LO NECESARIO PARA SU CORRECTA EJECUCIÓN.</t>
  </si>
  <si>
    <t>ALBAÑILERIA PLANTA BAJA</t>
  </si>
  <si>
    <t>CADENA DE CARGA A UNA ALTURA DE 2.20M DE F'C =200 KG/CM2. DE 15 X 25 CMS. ARMADO CON 6 VARILLAS DE 3/8"; INCLUYE: COLADO, HABILITADO, CIMBRADO, DESCIMBRADO,  ANDAMIOS, HERRAMIENTA MENOR, MANO DE OBRA Y TODO LO NECESARIO PARA SU CORRECTA EJECUCION.</t>
  </si>
  <si>
    <t>BARRA DE COCINA DESTINADO EN AREAS POR EL PROYECTO, CON MEDIDAS ESTABLECIDAS POR EL MISMOS. EN FOMA DE L CON UN MURO DE LADRILLO DE 5 X 11 X 20 CM PARA ALCANZAR UNA ALTURA DE 90 CMS. Y CON CASITLLOS Y CADENAS ARMADAS CON 4 VS. DEL # 3 Y ESTRIBOS @ 10 CMS. DEL # 2, Y UNA LOSA DE 7 CMS. DE ESPESOR APROX. ARMADO CON VS. DE  3/8" EN AMBOS SENTIDOS; INCLUYE: ACARREO DE MATERIALES, NIVEL, PLOMEADO, ACABADO FINO, LIMPIEZA EN LUGAR DE TRABAJO, HERRAMIENTAS, CIMBRADO, DESCIMBRADO, MANO DE OBRA Y TODO LO NECESARIO PARA SU CORRECTA EJECUCION Y ELABORACION.</t>
  </si>
  <si>
    <t>ALBAÑILERIA PLANTA ALTA</t>
  </si>
  <si>
    <t>SUMINISTRO Y COLOCACIÓN DE SOBREFIRME DE CONCRETO DE 3 CM DE ESPESOR, ARMADO CON MALLA GALLINERO, DE UN MORTERO 1:7 CON ARENA TRITURADA HECHO EN OBRA, INCLUYE: MATERIALES, MANO DE OBRA, EQUIPO, HERRAMIENTA Y TODO LO NECESARIO PARA SU CORRECTA EJECUCIÓN.</t>
  </si>
  <si>
    <t>SUMINISTRO Y COLOCACION DE CONCRETO HIDRAULICO MR38 PARA AREA DE ESTACIONAMIENTO y ACCESO DE AMBULANCIAS, PROMEDIO DE 10 CM; INCLUYE: DESPALME DEL TERRENO, MATERIAL MEJORADO, COMPACTACION Y PRUEBAS DE USO DEL SUELO, MAQUINARIA NECESARIA, MANO DE OBRA CALIFICADA, HERRAMIENTAS MENORES, EQUIPO DE SEGURIDAD, VIBRADO, NIVELADO, LIMPIEZA Y TODO LO NECESARIO PARA SU CORRECTA EJECUCION Y ELABORACION.</t>
  </si>
  <si>
    <t>SUMINISTRO Y PLANTADO DE ARBOL Y PLANTAS DE LA REGION, INCLUYE: NIVELACIÓN DEL TERRENO, LLENADO DE TIERRA Y ESTABLECIMIENTO DEL JARDÍN, TRASLADO DE LAS PLANTAS, MANO DE OBRA MATERIALES, HERRAMIENTA Y TODO LO NECESARIO PARA SU CORRECTA EJECUCION.</t>
  </si>
  <si>
    <t>SUMINISTRO, COLOCACION E INSTALACION DE BAJANTES DE 4" DE PVC SANITARIO PARA AGUA PLUVIAL HASTA UNA ALTURA DE 7 M ., CON DESAHOGO HACIA LOS POZOS DE ABSORCION; INCLUYE: ACARREO DE MATERIALES, LIJADO, PEGADO, CORTADO, DESPERDICIOS, LIMPIEZA, MANO DE OBRA CALIFICADA, HERRAMIENTAS Y TODO LO NECESARIO PARA SU CORRECTA EJECUCION.</t>
  </si>
  <si>
    <t>PINTURA</t>
  </si>
  <si>
    <t>SUMINISTRO Y APLICACIÓN DE PINTURA VINILICA PARA EXTERIORES E INTERIORES EN AREA DE BARDA PERIMETRAL MCA. COMEX COLOR A ELEGIR , A DOS MANOS EN AMBAS CARAS,  CON RODILLO O CUALQUIER MEDIO NECESARIO; INCLUYE: MANO DE OBRA CALIFICADA, TINER, ACARREO DE MATERIALES, LIMPIEZA PRELIMINAR, LIMPIEZA EN AREA DE TRABAJO, HERRAMIENTAS Y TODO LO NECESARIO PARA SU CORRECTA APLICACIONY EJECUCION.</t>
  </si>
  <si>
    <t>SUMINISTRO E INSTALACION DE TUBERIA DE P.V.C. SANITARIO (ALCANTARILLADO) DE 200 MM.  (8")  DE  DIAM. SERIE 25; INCLUYE.: BAJADA DE MATERIALES Y EQUIPO PARA PRUEBAS, FLETES A UN KM. Y MANIOBRAS LOCALES, MANO DE OBRA, EQUIPO, HERRAMIENTA Y TODO LO NECESARIO PARA SU CORRECTA EJECUCION.</t>
  </si>
  <si>
    <t>SUMINISTRO E INSTALACION DE TUBERIA DE P.V.C. SANITARIO (ALCANTARILLADO) DE 250 MM.  (6")  DE  DIAM. SERIE 25; INCL.: BAJADA DE MATERIALES Y EQUIPO PARA PRUEBAS, FLETES A UN KM. Y MANIOBRAS LOCALES, MANO DE OBRA, EQUIPO, HERRAMIENTA Y TODO LO NECESARIO PARA SU CORRECTA EJECUCION.</t>
  </si>
  <si>
    <t>TENDIDO DE TUBERIA DE AGUA PLUVIAL DE 4" DE PVC SANITARIO, CON DESAHOGO HACIA LOS POZOS DE ABSORCION; INCLUYE: ACARREO DE MATERIALES, LIJADO, PEGADO, CORTADO, DESPERDICIOS, LIMPIEZA, MANO DE OBRA CALIFICADA, HERRAMIENTAS Y TODO LO NECESARIO PARA SU CORRECTA EJECUCION.</t>
  </si>
  <si>
    <t>SUMINISTRO E INSTALACION DE TUBERIA DE P.V.C. SANITARIO DE (4")  DE  DIAM. PARA AGUAS NEGRAS DE 0.00 A 4.0 M DE ALTURA; INCLUYE.: BAJADA DE MATERIALES, EQUIPO PARA PRUEBAS, FLETES A UN KM. Y MANIOBRAS LOCALES, ACCESORIOS, MANO DE OBRA, EQUIPO, HERRAMIENTA Y TODO LO NECESARIO PARA SU CORRECTA EJECUCION.</t>
  </si>
  <si>
    <t>SUMINISTRO E INSTALACION DE TUBERIA DE P.V.C. SANITARIO DE (3")  DE  DIAM. PARA AGUAS NEGRAS DE 0.00 A 4.0 M DE ALTURA; INCLUYE.: BAJADA DE MATERIALES, EQUIPO PARA PRUEBAS, FLETES A UN KM. Y MANIOBRAS LOCALES, ACCESORIOS, MANO DE OBRA, EQUIPO, HERRAMIENTA Y TODO LO NECESARIO PARA SU CORRECTA EJECUCION.</t>
  </si>
  <si>
    <t>TENDIDO DE TUBERIA DE P.V.C. SANITARIO DE (4")  DE  DIAM. PARA AGUAS NEGRAS DE 0.00 A 4.0 M DE ALTURA; INCLUYE.: BAJADA DE MATERIALES, EQUIPO PARA PRUEBAS, FLETES A UN KM. Y MANIOBRAS LOCALES, ACCESORIOS, MANO DE OBRA, EQUIPO, HERRAMIENTA Y TODO LO NECESARIO PARA SU CORRECTA EJECUCION.</t>
  </si>
  <si>
    <t>TENDIDO DE TUBERIA DE P.V.C. SANITARIO DE (3")  DE  DIAM. PARA AGUAS NEGRAS DE 0.00 A 4.0 M DE ALTURA; INCLUYE.: BAJADA DE MATERIALES, EQUIPO PARA PRUEBAS, FLETES A UN KM. Y MANIOBRAS LOCALES, ACCESORIOS, MANO DE OBRA, EQUIPO, HERRAMIENTA Y TODO LO NECESARIO PARA SU CORRECTA EJECUCION.</t>
  </si>
  <si>
    <r>
      <t xml:space="preserve">SUMINISTRO  Y  COLOCACION  DE PORTON CORREDIZO  METALICO HERRERIA (PH-03) DE 3.85 M X 3 M. DE ALTURA EN DOS HOJAS DE 3.00, ARMADA CON BASTIDOR DE PERFIL TUBULAR ZINTRO MOD. ZC-125, CALIBRE 18 REDONDO DE 1", Y MARCO PERFIL TUBULAR ZINTRO MOD.ZM-225, TERMINADO ANTICORROSIVO Y DOS CAPAS DE PINTURA ESMALTE MATE, COLOR </t>
    </r>
    <r>
      <rPr>
        <sz val="8"/>
        <rFont val="Calibri"/>
        <family val="2"/>
        <scheme val="minor"/>
      </rPr>
      <t>BLANCO</t>
    </r>
    <r>
      <rPr>
        <sz val="8"/>
        <color theme="1"/>
        <rFont val="Calibri"/>
        <family val="2"/>
        <scheme val="minor"/>
      </rPr>
      <t xml:space="preserve"> O SIMILAR, INCLUYE: ACARREO DE MATERIALES Y HERRAMIENTAS, COLOCACION, LIMPIEZA EN AREA DE TRABAJO,  MANO DE OBRA Y TODO LO NECESARIO PARA SU CORRECTA COLOCACION.</t>
    </r>
  </si>
  <si>
    <r>
      <t xml:space="preserve">SUMINISTRO  Y  COLOCACION  DE PORTON METALICO HERRERIA (PH-03) DE 1.20 M X 2.10 M. EN DOS HOJAS DE 1.50, ARMADA CON BASTIDOR DE PERFIL TUBULAR ZINTRO MOD. ZC-125, CALIBRE 18 REDONDO DE 1", Y MARCO PERFIL TUBULAR ZINTRO MOD.ZM-225, TERMINADO ANTICORROSIVO Y DOS CAPAS DE PINTURA ESMALTE MATE, COLOR </t>
    </r>
    <r>
      <rPr>
        <sz val="8"/>
        <rFont val="Calibri"/>
        <family val="2"/>
        <scheme val="minor"/>
      </rPr>
      <t>BLANCO</t>
    </r>
    <r>
      <rPr>
        <sz val="8"/>
        <color theme="1"/>
        <rFont val="Calibri"/>
        <family val="2"/>
        <scheme val="minor"/>
      </rPr>
      <t xml:space="preserve"> O SIMILAR, INCLUYE: ACARREO DE MATERIALES Y HERRAMIENTAS, COLOCACION, LIMPIEZA EN AREA DE TRABAJO,  MANO DE OBRA Y TODO LO NECESARIO PARA SU CORRECTA COLOCACION.</t>
    </r>
  </si>
  <si>
    <r>
      <t xml:space="preserve">SUMINISTRO  Y  COLOCACION  DE PORTON METALICO HERRERIA (PH-03) DE 2.50 M X 2.50 M. EN DOS HOJAS DE 1.50, ARMADA CON BASTIDOR DE PERFIL TUBULAR ZINTRO MOD. ZC-125, CALIBRE 18 REDONDO DE 1", Y MARCO PERFIL TUBULAR ZINTRO MOD.ZM-225, TERMINADO ANTICORROSIVO Y DOS CAPAS DE PINTURA ESMALTE MATE, COLOR </t>
    </r>
    <r>
      <rPr>
        <sz val="8"/>
        <rFont val="Calibri"/>
        <family val="2"/>
        <scheme val="minor"/>
      </rPr>
      <t>BLANCO</t>
    </r>
    <r>
      <rPr>
        <sz val="8"/>
        <color theme="1"/>
        <rFont val="Calibri"/>
        <family val="2"/>
        <scheme val="minor"/>
      </rPr>
      <t xml:space="preserve"> O SIMILAR, INCLUYE: ACARREO DE MATERIALES Y HERRAMIENTAS, COLOCACION, LIMPIEZA EN AREA DE TRABAJO,  MANO DE OBRA Y TODO LO NECESARIO PARA SU CORRECTA COLOCACION.</t>
    </r>
  </si>
  <si>
    <r>
      <t xml:space="preserve">SUMINISTRO  Y  COLOCACION  DE PORTON METALICO HERRERIA (PH-03) DE 3 M X 2.50 M. EN DOS HOJAS DE 1.50, ARMADA CON BASTIDOR DE PERFIL TUBULAR ZINTRO MOD. ZC-125, CALIBRE 18 REDONDO DE 1", Y MARCO PERFIL TUBULAR ZINTRO MOD.ZM-225, TERMINADO ANTICORROSIVO Y DOS CAPAS DE PINTURA ESMALTE MATE, COLOR </t>
    </r>
    <r>
      <rPr>
        <sz val="8"/>
        <rFont val="Calibri"/>
        <family val="2"/>
        <scheme val="minor"/>
      </rPr>
      <t>BLANCO</t>
    </r>
    <r>
      <rPr>
        <sz val="8"/>
        <color theme="1"/>
        <rFont val="Calibri"/>
        <family val="2"/>
        <scheme val="minor"/>
      </rPr>
      <t xml:space="preserve"> O SIMILAR, INCLUYE: ACARREO DE MATERIALES Y HERRAMIENTAS, COLOCACION, LIMPIEZA EN AREA DE TRABAJO,  MANO DE OBRA Y TODO LO NECESARIO PARA SU CORRECTA COLOCACION.</t>
    </r>
  </si>
  <si>
    <r>
      <t xml:space="preserve">SUMINISTRO  Y  COLOCACION  DE PORTON METALICO HERRERIA (PH-03) DE 2 M X 2.50 M. EN DOS HOJAS DE 1.50, ARMADA CON BASTIDOR DE PERFIL TUBULAR ZINTRO MOD. ZC-125, CALIBRE 18 REDONDO DE 1", Y MARCO PERFIL TUBULAR ZINTRO MOD.ZM-225, TERMINADO ANTICORROSIVO Y DOS CAPAS DE PINTURA ESMALTE MATE, COLOR </t>
    </r>
    <r>
      <rPr>
        <sz val="8"/>
        <rFont val="Calibri"/>
        <family val="2"/>
        <scheme val="minor"/>
      </rPr>
      <t>BLANCO</t>
    </r>
    <r>
      <rPr>
        <sz val="8"/>
        <color theme="1"/>
        <rFont val="Calibri"/>
        <family val="2"/>
        <scheme val="minor"/>
      </rPr>
      <t xml:space="preserve"> O SIMILAR, INCLUYE: ACARREO DE MATERIALES Y HERRAMIENTAS, COLOCACION, LIMPIEZA EN AREA DE TRABAJO,  MANO DE OBRA Y TODO LO NECESARIO PARA SU CORRECTA COLOCACION.</t>
    </r>
  </si>
  <si>
    <t>ESCALERA DE 2.50 MTS. X 3.00 MTS DE ALTURA EN "U" DE 1.40 MTS. X 0.30 MTS DE HUELLA Y 0.18 MTS. DE PERALTE, CON UN DESCANSO DE 2.80 MTS. X 1.40 MTS, CON 17 PELDAÑOS, A BASE DE SOLERA DE 2 1/2" X 1/4"; INCLUYE: PINTURA PRIMARIO ANTICORROSIVO Y ACABADO CON PINTRUA ESMALTE ACRILICO COLOR BLANCO MATE, SOLDADURA, EQUIPO NECESARIO, MANO DE OBRA, HERRAMIENTA Y TODO LO NECESARIO PARA SU CORRECTA EJECUCION.</t>
  </si>
  <si>
    <t>SUMINISTRO Y COLOCACION DE ESCALERA MARINA DE 0.60 MTS. X 6.00 MTS DE ALTURA EN "U" DE 0.93 MTS. X 0.30 MTS DE HUELLA Y 0.15 MTS. DE PERALTE, CON UN DESCANSO DE 1.85 MTS. X 1.00 MTS, CON 18 PELDAÑOS, A BASE DE SOLERA DE 2 1/2" X 1/4"; INCLUYE: PINTURA PRIMARIO ANTICORROSIVO Y ACABADO CON PINTRUA ESMALTE ACRILICO COLOR BLANCO MATE, SOLDADURA, EQUIPO NECESARIO, MANO DE OBRA, HERRAMIENTA Y TODO LO NECESARIO PARA SU CORRECTA EJECUCION.</t>
  </si>
  <si>
    <t>ESCALERA DE 2.6 MTS. X 3.00 MTS DE ALTURA EN "U" DE 0.93 MTS. X 0.30 MTS, A BASE DE SOLERA DE 2 1/2" X 1/4"; INCLUYE: PINTURA PRIMARIO ANTICORROSIVO Y ACABADO CON PINTRUA ESMALTE ACRILICO COLOR BLANCO MATE, SOLDADURA, EQUIPO NECESARIO, MANO DE OBRA, HERRAMIENTA Y TODO LO NECESARIO PARA SU CORRECTA EJECUCION.</t>
  </si>
  <si>
    <t>SUMINISTRO, COLOCACION E INSTALACION DE CABLE SOLAR DE 10 XPLE PARA INSTALACION DE 220 V.; INCLUYE: ACARREO DE MATERIALES Y EQUIPO, EQUIPO DE SEGURIDAD, MANO DE OBRA CALIFICADA, LIMPIEZA, PRUEBAS DE INSTALACION Y TODO LO NECESARIO PARA SU CORRECTA EJECUCION E INSTALACION.</t>
  </si>
  <si>
    <t>SUMINISTRO, COLOCACION E INSTALACION DE CABLE SOLAR DE 8 XPLE PARA INSTALACION DE 220 V.; INCLUYE: ACARREO DE MATERIALES Y EQUIPO, EQUIPO DE SEGURIDAD, MANO DE OBRA CALIFICADA, LIMPIEZA, PRUEBAS DE INSTALACION Y TODO LO NECESARIO PARA SU CORRECTA EJECUCION E INSTALACION.</t>
  </si>
  <si>
    <t>SUMINISTRO Y COLOCACION DE GABINETES Q03 100 A PARA PANELES  FOTOVOLTAICOS CON MEDIDAS CORRESPONDIENTES A LOS PANELES FOTOVOLTAICOS; INCLUYE: ACARREO DE MATERIALES, EQUIPO PARA SU UTILIZACION ADECUADO, MANO DE OBRA CALIFICADA, PRUEBA, HERRAMIENTAS Y TODO LO NECESARIO PARA SU CORRECTA EJECUCION E INSTALACION.</t>
  </si>
  <si>
    <t>SUMINISTRO, COLOCACION E INSTALACION DE CABLE SOLAR #1/OTHHW (100M) PARA INSTALACION DE 220 V.; INCLUYE: ACARREO DE MATERIALES Y EQUIPO, EQUIPO DE SEGURIDAD, MANO DE OBRA CALIFICADA, LIMPIEZA, PRUEBAS DE INSTALACION Y TODO LO NECESARIO PARA SU CORRECTA EJECUCION E INSTALACION.</t>
  </si>
  <si>
    <t>SUMINISTRO Y COLOCACION DE PERFIL RAIL 4.2M ALU 6105-T6 CORRESPONDIENTES A LOS PANELES FOTOVOLTAICOS; INCLUYE: ACARREO DE MATERIALES, EQUIPO PARA SU UTILIZACION ADECUADO, MANO DE OBRA CALIFICADA, PRUEBA, HERRAMIENTAS Y TODO LO NECESARIO PARA SU CORRECTA EJECUCION E INSTALACION.</t>
  </si>
  <si>
    <t>SUMINISTRO Y COLOCACION DE CLICK DE CONEXIÓN NEXT RAIL NXT-CNTR-4; INCLUYE: ACARREO DE MATERIALES, EQUIPO PARA SU UTILIZACION ADECUADO, MANO DE OBRA CALIFICADA, PRUEBA, HERRAMIENTAS Y TODO LO NECESARIO PARA SU CORRECTA EJECUCION E INSTALACION.</t>
  </si>
  <si>
    <t>SUMINISTRO Y COLOCACION DE ABRAZADERA UNI.PAPEL CON MARCO DE 20-40 MM; INCLUYE: ACARREO DE MATERIALES, EQUIPO PARA SU UTILIZACION ADECUADO, MANO DE OBRA CALIFICADA, PRUEBA, HERRAMIENTAS Y TODO LO NECESARIO PARA SU CORRECTA EJECUCION E INSTALACION.</t>
  </si>
  <si>
    <t>SUMINISTRO Y COLOCACION DE TERMINAL DE CONEXIÓN A TIERRA PARA NEXT RAIL; INCLUYE: ACARREO DE MATERIALES, EQUIPO PARA SU UTILIZACION ADECUADO, MANO DE OBRA CALIFICADA, PRUEBA, HERRAMIENTAS Y TODO LO NECESARIO PARA SU CORRECTA EJECUCION E INSTALACION.</t>
  </si>
  <si>
    <t>SUMINISTRO Y COLOCACION DE SUPRESOR DE PICOS IT PROTECTOR PTX; INCLUYE: ACARREO DE MATERIALES, EQUIPO PARA SU UTILIZACION ADECUADO, MANO DE OBRA CALIFICADA, PRUEBA, HERRAMIENTAS Y TODO LO NECESARIO PARA SU CORRECTA EJECUCION E INSTALACION.</t>
  </si>
  <si>
    <t>SUMINISTRO Y COLOCACION DE PTR 2X2 DE 6M DE LARGO; INCLUYE: ACARREO DE MATERIALES, EQUIPO PARA SU UTILIZACION ADECUADO, MANO DE OBRA CALIFICADA, PRUEBA, HERRAMIENTAS Y TODO LO NECESARIO PARA SU CORRECTA EJECUCION E INSTALACION.</t>
  </si>
  <si>
    <t>SUMINISTRO Y COLOCACION DE CONECTORES MC4; INCLUYE: ACARREO DE MATERIALES, EQUIPO PARA SU UTILIZACION ADECUADO, MANO DE OBRA CALIFICADA, PRUEBA, HERRAMIENTAS Y TODO LO NECESARIO PARA SU CORRECTA EJECUCION E INSTALACION.</t>
  </si>
  <si>
    <t>SUMINISTRO Y COLOCACION DE PORTAFUSIBLES SOLARES 10X38MM GPV SIN CART; INCLUYE: ACARREO DE MATERIALES, EQUIPO PARA SU UTILIZACION ADECUADO, MANO DE OBRA CALIFICADA, PRUEBA, HERRAMIENTAS Y TODO LO NECESARIO PARA SU CORRECTA EJECUCION E INSTALACION.</t>
  </si>
  <si>
    <t>SUMINISTRO Y COLOCACION DE FUSIBLE SOLAR 30A; INCLUYE: ACARREO DE MATERIALES, EQUIPO PARA SU UTILIZACION ADECUADO, MANO DE OBRA CALIFICADA, PRUEBA, HERRAMIENTAS Y TODO LO NECESARIO PARA SU CORRECTA EJECUCION E INSTALACION.</t>
  </si>
  <si>
    <t>SUMINISTRO Y COLOCACION DE FUSIBLE SOLAR DE 15A; INCLUYE: ACARREO DE MATERIALES, EQUIPO PARA SU UTILIZACION ADECUADO, MANO DE OBRA CALIFICADA, PRUEBA, HERRAMIENTAS Y TODO LO NECESARIO PARA SU CORRECTA EJECUCION E INSTALACION.</t>
  </si>
  <si>
    <t>SUMINISTRO Y COLOCACION DE CENTRO DE CARGA Q012 TRIFASICO SQUARE D; INCLUYE: ACARREO DE MATERIALES, EQUIPO PARA SU UTILIZACION ADECUADO, MANO DE OBRA CALIFICADA, PRUEBA, HERRAMIENTAS Y TODO LO NECESARIO PARA SU CORRECTA EJECUCION E INSTALACION.</t>
  </si>
  <si>
    <t>SUMINISTRO Y COLOCACION DE INTERRUPTOR TERMOMAGNETICO 3X50A; INCLUYE: ACARREO DE MATERIALES, EQUIPO PARA SU UTILIZACION ADECUADO, MANO DE OBRA CALIFICADA, PRUEBA, HERRAMIENTAS Y TODO LO NECESARIO PARA SU CORRECTA EJECUCION E INSTALACION.</t>
  </si>
  <si>
    <t>SUMINISTRO Y COLOCACION DE INTERRUPTOR C/GABINETE 600AMP}; INCLUYE: ACARREO DE MATERIALES, EQUIPO PARA SU UTILIZACION ADECUADO, MANO DE OBRA CALIFICADA, PRUEBA, HERRAMIENTAS Y TODO LO NECESARIO PARA SU CORRECTA EJECUCION E INSTALACION.</t>
  </si>
  <si>
    <t>SUMINISTRO Y COLOCACION DE TUBERIA GALVANIZADA P/G 1 1/4; INCLUYE: ACARREO DE MATERIALES, EQUIPO PARA SU UTILIZACION ADECUADO, MANO DE OBRA CALIFICADA, PRUEBA, HERRAMIENTAS Y TODO LO NECESARIO PARA SU CORRECTA EJECUCION E INSTALACION.</t>
  </si>
  <si>
    <t>SUMINISTRO Y COLOCACION DE TUBERIA GALVANIZADA P/G3; INCLUYE: ACARREO DE MATERIALES, EQUIPO PARA SU UTILIZACION ADECUADO, MANO DE OBRA CALIFICADA, PRUEBA, HERRAMIENTAS Y TODO LO NECESARIO PARA SU CORRECTA EJECUCION E INSTALACION.</t>
  </si>
  <si>
    <t>LIMPIEZA DE TERRENO RETIRANDO BASURA Y DESHIERBE FUERA DE LA OBRA. INCLUYE: HERRAMIENTAS, MANO DE OBRA, RECOLECCION, JUNTA Y RETIRO Y TODO LO NECESARIO PARA SU CORRECTA EJECUCION.</t>
  </si>
  <si>
    <t>DESPALME DE TERRENO NATURAL POR CUALQUIER MEDIO, CON ESPESOR PROMEDIODE 20 CM. INCLUYE:CARGA Y ACARREO DEL PRODUCTO FUERA DE LA OBRA, MANO DE OBRA, HERRAMIENTA, EQUIPO Y TODO LO NECESARIO PARA SU CORRECTA EJECUCION</t>
  </si>
  <si>
    <t>TRAZO Y NIVELACION DE MURO PERIMETRAL ESTABLECIENDO REFERENCIAS DEFINITIVAS. INCLUYE: PERSONAL TECNICO CALIFICADO, ESTACAS, MOJONERAS, LOCALIZACION DE ENTRE EJES, MATERIALES PARA SEÑALAMIENTO, EQUIPO, HERRAMIENTA, MANO DE OBRA Y TODO LO NECESARIO PARA SU CORRECTA EJECUCION</t>
  </si>
  <si>
    <t>TRAZO Y NIVELACION DE EDIFICIOS ESTABLECIENDO REFERENCIAS DEFINITIVAS, CON TRANSITO Y NIVEL.INCLUYE: PERSONAL TECNICO CALIFICADO, ESTACAS, MOJONERAS, LOCALIZACION DE ENTRE EJES, BANCOS DE NIVEL, MATERIALES PARA SEÑALAMIENTO, EQUIPO, HERRAMIENTA, MANO DE OBRA Y TODO LO NECESARIO PARA SU CORRECTA EJECUCION</t>
  </si>
  <si>
    <t>TRAZO Y NIVELACION DE PASILLOS, AREAS DE CIRCULACION Y ESTACIONAMIENTO AFUERA DE EDIFICIOS ESTABLECIENDO REFERENCIAS DEFINITIVAS, CON LOS EDIFICIOS Y NIVEL.INCLUYE: PERSONAL TECNICO CALIFICADO, ESTACAS, MOJONERAS, LOCALIZACION DE ENTRE EJES, BANCOS DE NIVEL, MATERIALES PARA SEÑALAMIENTO, EQUIPO, HERRAMIENTA, MANO DE OBRA Y TODO LO NECESARIO PARA SU CORRECTA EJECUCION</t>
  </si>
  <si>
    <t>TRAZO Y NIVELACION DE GIMNASIO AL AIRE LIBRE, ESTABLECIENDO REFERENCIAS DEFINITIVAS, CON TRANSITO Y NIVEL.INCLUYE: PERSONAL TECNICO CALIFICADO, ESTACAS, MOJONERAS, LOCALIZACION DE ENTRE EJES, BANCOS DE NIVEL, MATERIALES PARA SEÑALAMIENTO, EQUIPO, HERRAMIENTA, MANO DE OBRA Y TODO LO NECESARIO PARA SU CORRECTA EJECUCION</t>
  </si>
  <si>
    <t>TRAZO Y NIVELACION DE CISTERNA DE AGUA POTABLE Y CISTERNA DE AGUA PLUVIAL : INCLUYE: PERSONAL TECNICO CALIFICADO, ESTACAS, MOJONERAS, LOCALIZACION DE ENTRE EJES, BANCOS DE NIVEL,
MATERIALES PARA SEÑALAMIENTO, EQUIPO, HERRAMIENTA, MANO DE OBRA Y TODO LO NECESARIO PARA SU CORRECTA EJECUCION</t>
  </si>
  <si>
    <t>TRAZO Y NIVELACION DE CISTERNA DE AGUA PLUVIAL .INCLUYE: PERSONAL TECNICO CALIFICADO, ESTACAS, MOJONERAS, LOCALIZACION DE ENTRE EJES, BANCOS DE NIVEL,
MATERIALES PARA SEÑALAMIENTO, EQUIPO, HERRAMIENTA, MANO DE OBRA Y TODO LO NECESARIO PARA SU CORRECTA EJECUCION</t>
  </si>
  <si>
    <t>EXCAVACION EN CEPAS POR CUALQUIER MEDIO, MATERIAL TIPO "B", DE 0 A 2.00 M. DE PROFUNDIDAD,EN SECO INCLUYE: AFINE DE TALUDES Y FONDO, TRASPALEOS, MOVIMIENTOS Y ACARREOS DENTRO DE LA OBRA, HERRAMIENTAS, MANO DE OBRA, MEDIDO EN BANCO Y TODO LO NECESARIO PARA SU CORRECTA EJECUCION.</t>
  </si>
  <si>
    <t>EXCAVACION PARA  CISTERNA POR CUALQUIER MEDIO,MATERIAL TIPO "B", DE 2.00 A 4.00 M. DE PROFUNDIDAD,EN SECO, INCLUYE: AFINE DE TALUDES Y FONDO, TRASPALEOS, MOVIMIENTOS Y ACARREOS DENTRO DE LA OBRA, HERRAMIENTAS, MANO DE OBRA, MEDIDO EN BANCO Y TODO LO NECESARIO PARA SU CORRECTA EJECUCION</t>
  </si>
  <si>
    <t>EXCAVACION EN CUALQUIER TIPO DE MATERIAL INVESTIGADO EN OBRA POR MEDIOS MANUALES PARA ALOJAR TUBERIAS DE INSTALACIONES ELECTRICAS, DE 20 CM DE ANCHO Y 30 CM DE PROFUNDIDAD RETIRANDO MATERIAL CONTAMINADO DEPOSITANDO EL MATERIAL A UN COSTADO DE LA CEPA CON EL AFINE. INCLUYE:
MANO DE OBRA Y HTAS. INCLUYE: MATERIALES, MANO DE OBRA, HERRAMIENTAS, EQUIPOS Y TODO LO NECESARIO PARA SU CORRECTA EJECUCION</t>
  </si>
  <si>
    <t>EXCAVACION EN CUALQUIER TIPO DE MATERIAL INVESTIGADO EN OBRA POR MEDIOS MANUALES PARA ALOJAR TUBERIA PRINCIPAL DE DRENAJE, DE 30 CM DE ANCHO Y 80 CM DE PROFUNDIDAD RETIRANDO MATERIAL CONTAMINADO DEPOSITANDO EL MATERIAL A UN COSTADO DE LA CEPA CON EL AFINE. INCLUYE:
MANO DE OBRA Y HTAS. INCLUYE: MATERIALES, MANO DE OBRA, HERRAMIENTAS, EQUIPOS Y TODO LO NECESARIO PARA SU CORRECTA EJECUCION</t>
  </si>
  <si>
    <t>EXCAVACION PARA  FOSA DE AGUAS PLUVIALESCPOR CUALQUIER MEDIO,MATERIAL TIPO "B", DE 2.00 A 4.00 M. DE PROFUNDIDAD,EN SECO, INCLUYE: AFINE DE TALUDES Y FONDO, TRASPALEOS, MOVIMIENTOS Y ACARREOS DENTRO DE LA OBRA, HERRAMIENTAS, MANO DE OBRA, MEDIDO EN BANCO Y TODO LO NECESARIO PARA SU CORRECTA EJECUCION</t>
  </si>
  <si>
    <t>RELLENO A VOLTEO CON MATERIAL PRODUCTO DE LA EXCAVACION; INCLUYE: ACARREO A 2 MTS, EXTENDIDO DEL MATERIAL, HERRAMIENTA MENOR, MANO DE OBRA Y TODO LO NECESARIO PARA SU CORRECTA EJECUCION.</t>
  </si>
  <si>
    <t>APLANADO EN MUROS A DOS CARAS CON MORTERO - ARENA 1:5, DE 2 CM DE ESPESOR PROMEDIO, A PLOMO Y REGLA, ACABADO TERMINADO APALILLADO, INCLUYE: MATERIALES, ANDAMIOS, NIVELACION, PLOMEO, REMATES, DESPERDICIOS, HERRAMIENTAS, LIMPIEZA, MANO DE OBRA Y ACARREO DE MATERIALES AL SITIO DE SU UTILIZACION, A UNA ALTURA DE 0.00 A 3.00 MTS. Y TODO LO NECESARIO PARA SU CORRECTA EJECUCION</t>
  </si>
  <si>
    <t>APLANADO EN PLAFOND CON MORTERO - ARENA 1:5, DE 2 CM DE ESPESOR PROMEDIO, A PLOMO Y REGLA, ACABADO TERMINADO APALILLADO, INCLUYE: MATERIALES, ANDAMIOS, NIVELACION, PLOMEO, REMATES, DESPERDICIOS, HERRAMIENTAS, LIMPIEZA, MANO DE OBRA Y ACARREO DE MATERIALES AL SITIO DE SU UTILIZACION, A UNA ALTURA DE 0.00 A 3.00 MTS. Y TODO LO NECESARIO PARA SU CORRECTA EJECUCION</t>
  </si>
  <si>
    <t>ELABORACION Y CONSTRUCCION DE CISTERNA PARA RECIBIR AGUA PLUVIAL DE  3.15X3.60 MTS. EXTERIOR (2.85X6.30 INTERIOR) A BASE DE CONCRETO F'C = 200 KG/CM2, REFORZADA CON MALLA ELECTROSOLDADA 6 X 6- 10/10, CON LOSA TAPA DE LAS MISMAS CARACTERISTICAS Y TAPA DE 60X60 CMS. CON MARCO Y CONTRMARCO DE ANGULO DE 1 1/2" X 1 1/2" X 1/4" ESP. ARMADA CON VS. DE 3/8" A CADA 15 CMS. INCLUYE: SUMINISTRO DE MATERIALES, EXCAVACION  MANUAL Y/O CON MAQUINARIA, PLANTILLA DE CONCRETO SIMPLE F'C= 250 KG/CM2, ARMADO DE ACERO DE REFUERZO, CIMBRA Y DESCIMBRA, ELABORACION Y VACIADO DEL CONCRETO, VIBRADO, RELLENO COMPACTADO AL 90% PROCTOR, EQUIPO Y HERRAMIENTA MENOR, MANO DE OBRA, EQUIPO DE SEGURIDAD Y TODO LO NECESARIO PARA SU CORRECTA EJECUCION</t>
  </si>
  <si>
    <t>ELABORACION Y CONSTRUCCION DE CISTERNA PARA RECIBIR AGUA POTABLE DE 8.00X3.0X1.50MTS. EXTERIOR (7.7X2.7 INTERIOR) A BASE DE CONCRETO F'C = 200 KG/CM2, REFORZADA CON MALLA ELECTROSOLDADA 6 X 6- 10/10, CON LOSA TAPA DE LAS MISMAS CARACTERISTICAS Y TAPA DE 60X60CMS. CON MARCO Y CONTRAMARCO DE ANGULO DE 1 1/2" X 1 1/2" X 1/4" ESP. ARMADA CON VS. DE 3/8" A CADA 15 CMS. INCLUYE: SUMINISTRO DE MATERIALES, EXCAVACION  MANUAL Y/O CON MAQUINARIA, PLANTILLA DE CONCRETO SIMPLE F'C= 250 KG/CM2, ARMADO DE ACERO DE REFUERZO, CIMBRA Y DESCIMBRA, ELABORACION Y VACIADO DEL CONCRETO, VIBRADO, RELLENO COMPACTADO AL 90% PROCTOR, EQUIPO Y HERRAMIENTA MENOR, MANO DE OBRA, EQUIPO DE SEGURIDAD Y TODO LO NECESARIO PARA SU CORRECTA EJECUCION</t>
  </si>
  <si>
    <t>CONSTRUCCION DE GUARNICION DE 10X20X30 CM SIN ARMAR DE CONCRETO PREMEZCLADO DE FC=200KG/CM2, INCLUYE: CIMBRA METALICA, MATERIALES, MANO DE OBRA, HERRAMIENTA, EQUIPO Y TODO LO NECESARIO PARA SU CORRECTA EJECUCION</t>
  </si>
  <si>
    <t>APLANADO EN MUROS A DOS CARAS CON MORTERO - ARENA 1:#, DE 2 MM DE ESPESOR PROMEDIO, A PLOMO Y REGLA, ACABADO TERMINADO APALILLADO, INCLUYE: MATERIALES, ANDAMIOS, NIVELACION, PLOMEO, REMATES, DESPERDICIOS, HERRAMIENTAS, LIMPIEZA, MANO DE OBRA Y ACARREO DE MATERIALES AL SITIO DE SU UTILIZACION, A UNA ALTURA DE 0.00 A 3.00 MTS. Y TODO LO NECESARIO PARA SU CORRECTA EJECUCION</t>
  </si>
  <si>
    <t>SUMINISTRO Y COLOCACION DE PUERTA DE TAMBOR CON TRIPLAY DE PINO DE 6 MM. POR AMBAS CARAS, DE 0.90 MTS. X 2.10 MTS. FORMADA A BASE DE BASTIDOR Y MARCO DE MADERA DE PINO DE PRIMERA DE 2" X 1 1/2" Y PEINAZOS DE 1 1/2" X 1 1/2" A CADA 30 CMS. EN AMBOS SENTIDOS,ACABADO EN PINTURADE ESMALTE VEKLMAR DE COMEX, INCLUYE: MATERIALES, MARCO DE MADERA, RESANADOR PARA MADERA, BISAGRA DE DOBLE ABATIMIENTO, DESPERDICIOS, ACARREO DE MATERIALES AL SITIO DE SU COLOCACION A CUALQUIER ALTURA, HERRAMIENTAS, LIMPIEZA DEL AREA DE TRABAJO Y MANO DE OBRA ESPECIALIZADA. Y TODO LO NECESARIO PARA SU CORRECTA EJECUCION</t>
  </si>
  <si>
    <t>SUMINISTR O Y COLOCACION DE PUERTA DE TAMBOR CON TRIPLAY DE PINO DE 6 MM. POR AMBAS CARAS, DE 1 MTS. X 2.10 MTS. FORMADA A BASE DE BASTIDOR Y MARCO DE MADERA DE PINO DE PRIMERA DE 2" X 1 1/2" Y PEINAZOS DE 1 1/2" X 1 1/2" A CADA 30 CMS. EN AMBOS SENTIDOS,ACABADO EN PINTURADE ESMALTE VEKLMAR DE COMEX, INCLUYE: MATERIALES, MARCO DE MADERA, RESANADOR PARA MADERA, BISAGRA DE DOBLE
ABATIMIENTO, DESPERDICIOS, ACARREO DE MATERIALES AL SITIO DE SU COLOCACION A CUALQUIER ALTURA,
HERRAMIENTAS, LIMPIEZA DEL AREA DE TRABAJO, MANO DE OBRA ESPECIALIZADA Y TODO LO NECESARIO PARA SU CORRECTA EJECUCION</t>
  </si>
  <si>
    <t>SUMINISTRO Y APLICACIÓN DE PINTURA VINILICA PARA EXTERIORES EN EDIFICIOS MCA. COMEX COLOR A ELEGIR , A DOS MANOS EN AMBAS CARAS,  CON RODILLO O CUALQUIER MEDIO NECESARIO; INCLUYE: MANO DE OBRA CALIFICADA, TINER, ACARREO DE MATERIALES, LIMPIEZA PRELIMINAR, LIMPIEZA EN AREA DE TRABAJO, HERRAMIENTAS Y TODO LO NECESARIO PARA SU CORRECTA APLICACION Y EJECUCION.</t>
  </si>
  <si>
    <t>SUMINISTRO Y APLICACIÓN DE PINTURA VINILICA PARA INTERIORES EN PLAFON MCA. COMEX COLOR A ELEGIR , A DOS MANOS EN AMBAS CARAS,  CON RODILLO O CUALQUIER MEDIO NECESARIO; INCLUYE: MANO DE OBRA CALIFICADA, TINER, ACARREO DE MATERIALES, LIMPIEZA PRELIMINAR, LIMPIEZA EN AREA DE TRABAJO, HERRAMIENTAS Y TODO LO NECESARIO PARA SU CORRECTA APLICACION Y EJECUCION.</t>
  </si>
  <si>
    <t>SALIDA SANITARIA PARA W.C. CON TUBERIA DE PVC DE 4", INCLUYE: MATERIALES,CONEXIONES,  CORTES, HERRAMIENTA, MANO DE OBRA Y TODO LO NECESARIO PARA SU CORRECTA EJECUCION</t>
  </si>
  <si>
    <t>SALIDA SANITARIA PARA LAVABO CON TUBERIA DE PVC DE 3", INCLUYE: MATERIALES,CONEXIONES,  CORTES, HERRAMIENTA, MANO DE OBRA Y TODO LO NECESARIO PARA SU CORRECTA EJECUCION</t>
  </si>
  <si>
    <t>SALIDA SANITARIA PARA REGADERA CON TUBERIA DE PVC DE 4", INCLUYE: MATERIALES,CONEXIONES,  CORTES, HERRAMIENTA, MANO DE OBRA Y TODO LO NECESARIO PARA SU CORRECTA EJECUCION</t>
  </si>
  <si>
    <t>SALIDA SANITARIA PARA TARJA CON TUBERIA DE PVC DE 3", INCLUYE: MATERIALES,CONEXIONES,  CORTES, HERRAMIENTA, MANO DE OBRA Y TODO LO NECESARIO PARA SU CORRECTA EJECUCION</t>
  </si>
  <si>
    <t>SALIDA SANITARIA PARA BEBEDEROS CON TUBERIA DE PVC DE 3", INCLUYE: MATERIALES,CONEXIONES,  CORTES, HERRAMIENTA, MANO DE OBRA Y TODO LO NECESARIO PARA SU CORRECTA EJECUCION</t>
  </si>
  <si>
    <t>SUMINISTRO Y COLOCACION DE LAVADEROS CON TUBERIA DE PVC DE 4", INCLUYE: MATERIALES,CONEXIONES,  CORTES, HERRAMIENTA, MANO DE OBRA Y TODO LO NECESARIO PARA SU CORRECTA EJECUCION</t>
  </si>
  <si>
    <t>SUMINISTRO Y COLOCACION DE COLADERA PARA SANITARIOS CON TUBERIA DE PVC DE 4", INCLUYE: MATERIALES,CONEXIONES,  CORTES, HERRAMIENTA, MANO DE OBRA Y TODO LO NECESARIO PARA SU CORRECTA EJECUCION</t>
  </si>
  <si>
    <t>SUMINISTRO Y COLOCACIÓN DE TOMA CORRIENTE POLARIZADO ATERRIZABLE DUPLEX CON CAJA DE PVC MCA. BTIZINO LÍNEA MX, COLOR MARFIL. INCLUYE; CONDUCTOR CALIBRE 12 AWG MCA CONDUMEX (VER PLANO ELÉCTRICO), PRUEBAS, ELEMENTOS DE FIJACIÓN Y TODO LO NECESARIO PARA SU CORRECTA EJECUCION Y FUNCIONAMIENTO.</t>
  </si>
  <si>
    <t>SUMINISTRO Y COLOCACION DE INTERRUPTOR TERMOMAGNETICO 1X20 MCA. SQUARE 'D. INCLUYE; PRUEBAS Y TODO LO NECESARIO PARA SU CORRECTA EJECUCION Y FUNCIONAMIENTO.</t>
  </si>
  <si>
    <t>SUMINISTRO E INSTALACION DE CABLE THW DEL NUMERO 8 EN AREAS INDICADAS POR EL PROYECTO, INCLUYE: MANO DE OBRA ESPECIALIZADA, HERRAMIENTAS, MATERIALES,RANURADO, LIMPIEZA, Y TODO LO NECESARIO PARA SU CORRECTA INSTALACION.</t>
  </si>
  <si>
    <t>SUMINISTRO E INSTALACION DE TIERRA FISICA, INCLUYE; VARILLA PARA TIERRA DE 3.00 MTS, CONECTOR REFORZADO, PRUEBAS Y TODO LO NECESARIO PARA SU CORRECTA EJECUCION Y FUNCIONAMIENTO</t>
  </si>
  <si>
    <t>ELABORACION DE TIERRA FISICA EN DELTA, INCLUYE: EXCAVACION  A MANO PARA ENTERRAR EL DUCTO, INTRODUCIR EL GEN, ENTERRAR 3 VARILLAS DE TIERRA DE 3.00 MTS DE LARGO, SOLDADURA CON CARGA CADWELL, TENDIDO E INSTALACION DE CABLE DE COBRE, HERRAMIENTA, MANO DE OBRA Y TODO LO NECESARIO PARA SU CORRECTA EJECUCION</t>
  </si>
  <si>
    <t>SUMINISTRO Y COLOCACION DE LETRERO PARA SEÑALIZACION (RUTA DE EVACUACION) ROTULADOS SOBRE LAMINA GALVANIZADA CAL.14 DE 0.60X0.60 MTS. CON POSTE DE TUBULAR GALVANIZADO DE 2"X2", INCLUYE: EXCAVACION, RELLENO, DADO DE CONCRETO 0.30 X 0.30 X 0.30 MTS. SIN ARMAR DE CONCRETO F'C=150 KG/CM2, MATERIALES, MANO DE OBRA, HERRAMIENTA Y TODO LO NECESARIO PARA SU CORRECTA EJECUCION</t>
  </si>
  <si>
    <t>SUMINISTRO Y COLOCACION DE LETRERO PARA SEÑALIZACION (PUNTOS DE REUNION) ROTULADOS SOBRE LAMINA GALVANIZADA CAL.14 DE 0.60X0.60 MTS. CON POSTE DE TUBULAR GALVANIZADO DE 2"X2", INCLUYE: EXCAVACION, RELLENO, DADO DE CONCRETO 0.30 X 0.30 X 0.30 MTS. SIN ARMAR DE CONCRETO F'C=150 KG/CM2, MATERIALES, MANO DE OBRA, HERRAMIENTA Y TODO LO NECESARIO PARA SU CORRECTA EJECUCION</t>
  </si>
  <si>
    <t>SUMINISTRO Y COLOCACION DE LETRERO PARA SEÑALIZACION (NORMAS INSTITUCIONALES) ROTULADOS SOBRE LAMINA GALVANIZADA CAL.14 DE 0.60X0.60 MTS. CON POSTE DE TUBULAR GALVANIZADO DE 2"X2", INCLUYE: EXCAVACION, RELLENO, DADO DE CONCRETO 0.30 X 0.30 X 0.30 MTS. SIN ARMAR DE CONCRETO F'C=150 KG/CM2, MATERIALES, MANO DE OBRA, HERRAMIENTA Y TODO LO NECESARIO PARA SU CORRECTA EJECUCION</t>
  </si>
  <si>
    <t>ROTULO EN PISO CON  EL LOGO UNIVERSAL PARA PERSONAS CON CAPACIDADES DIFERENTES", EN PISO DE ANDADORES,  Y BAÑOS; INCLUYE: MATERIAL, MANO DE OBRA Y HERRAMIENTA, MEDIDA APROXIMADA DE 0.60 M. DE ALTO Y TODO LO NECESARIO PARA SU CORRECTA EJECUCION</t>
  </si>
  <si>
    <t>SUMINISTRO Y COLOCACION DE MODULO DE 2 BOTE DE BASURA REDONDO MARCA ADVENTIA MODELO WD-BS008-H, DE 160 CM DE FRENTE, 97 CMS DE ALTURA Y 36 CM DE FONDO, CON LAMINA PERFORADA, CADA UNO PINTADOS  ORGANICA EN COLOR VERDE E INORGANICA EN COLOR GRIS, INCLUYE: EXCAVACION, DADO DE CONCRETO F´C=150KG/CM2 DE0.84X.047X0.10MTS PARA SU FIJACION, RELLENO,MATERIAL, MANO DE OBRA, HERRAMIENTA Y TODO LO NECESARIO PARA SU CORRECTA EJECUCION</t>
  </si>
  <si>
    <t>APLANADO EN MUROS A DOS CARAS CON MORTERO - ARENA 1:#, DE 2 MM DE ESPESOR PROMEDIO, A PLOMO Y REGLA, ACABADO TERMINADO APALILLADO, INCLUYE: MATERIALES, ANDAMIOS, NIVELACION, PLOMEO, REMATES, DESPERDICIOS, HERRAMIENTAS, LIMPIEZA, MANO DE OBRA, ACARREO DE MATERIALES AL SITIO DE SU UTILIZACION A UNA ALTURA DE 0.00 A 5.00 MTS. Y TODO LO NECESARIO PARA SU CORRECTA EJECUCION</t>
  </si>
  <si>
    <t>REGISTRO ELECTRICO DE 40x40CM DE SECCION INTERIOR, FORJADO CON BLOCK DE 15x20x40CM, HASTA 60CM DE PROFUNDIDAD, INCLUYE: TAPA DE CONCRETO, ACABADO INTERIOR Y EXTERIOR. MATERIALES, MANO DE OBRA, HERRAMIENTA MENOR Y TODO LO NECESARIO PARA SU CORRECTA EJECUCION</t>
  </si>
  <si>
    <t>ESTRUCTURA PLANTA BAJA</t>
  </si>
  <si>
    <t>ESTRUCTURA PLANTA ALTA</t>
  </si>
  <si>
    <t xml:space="preserve">ML </t>
  </si>
  <si>
    <t>Muro de 14 cm. de espesor, con block hueco de 12x20x40 a una altura promedio de 6.50 mts, asentado con mezcla cemento arena 1:5 acabado común, incluye: materiales, mano de obra, equipo, herramienta y todo lo necesario para su correcta ejecucion.</t>
  </si>
  <si>
    <t>Anclaje de castillo en losa de entrepiso de seccion 0.15x0.15, armado con un armex de 15x15 hasta 2.00 mts , incluye mano de obra, materiales, equipo y herramienta y todo lo necesario para su correcta ejecucion.</t>
  </si>
  <si>
    <t>Colado de castillo de seccion 0.15x0.15 losa de entrepiso, incluye mano de obra, materiales, cimbrado, descimbrado, colado, equipo y herramienta menor y todo lo necesario para su correcta ejecucion.</t>
  </si>
  <si>
    <t>Aplanado acabado esponjeado en muros, con mezcla cemento- cal- arena 1:5,  incluye: materiales, mano de obra, andamios, equipo, herramienta y todo lo necesario para su correcta ejecucion.</t>
  </si>
  <si>
    <t>Chaflan en area de azotea  a una altura promedio de 6.50 mts a base de mezcla cemento-arena 1:5, incluye: materiales, mano de obra, herramienta y todo lo necesario para su correcta ejecucion.</t>
  </si>
  <si>
    <t xml:space="preserve">Boquilla en area de azotea de aplanado fino  a una altura promedio de 6.50 mts a base de mezcla cemento-arena 1:5, incluye: materiales, mano de obra, herramienta y todo lo necesario para su correcta ejecucion. </t>
  </si>
  <si>
    <t xml:space="preserve">Base para tinaco en losa de azotea, a base de 4 columnas a una altura de 1.00 mt losa de concreto F'c=200 kg/cm2 de seccion 1.20 x 1.20 mts., acabado común, incluye: materiales, acarreos, preparación de la superficie, nivelación, cimbrado, colado, mano de obra, equipo, herramienta y todo lo necesario para su correcta ejecucion. </t>
  </si>
  <si>
    <t xml:space="preserve">Suministro y colocacion de impermeabilizante liquido en area de losa de azotea, pretiles, muros de base de tinaco, para 3 años marca comex o similar en calidad y precio, incluye; materiales, mano de obra, andamios, equipo, herramienta menor  y todo lo necesario para su correcta ejecucion. </t>
  </si>
  <si>
    <t>SUMINISTRO Y COLOCACION DE PUERTA DE MAMPARA DE ALUMINIO PARA BAÑOS, DE 0.90 MTS X 2.30 MTS, CON ABATIMIENTO ACORDE AL PROYECTO Y PLANO PLANTEADO; INCLUYE: ACARREO DE MATERIALES A SITIO, LIMPIEZA, BISAGRAS, PRUEBAS, HERRAMIENTAS, MANO DE OBRA CALIFICADA Y TODO LO NECESARIO PARA SU CORRECTA INSTALACION.</t>
  </si>
  <si>
    <t>SUMINISTRO Y COLOCACION DE PUERTA DE MAMPARA DE ALUMINIO PARA BAÑOS, DE 0.70 MTS X 2.30 MTS, CON ABATIMIENTO ACORDE AL PROYECTO Y PLANO PLANTEADO; INCLUYE: ACARREO DE MATERIALES A SITIO, LIMPIEZA, BISAGRAS, PRUEBAS, HERRAMIENTAS, MANO DE OBRA CALIFICADA Y TODO LO NECESARIO PARA SU CORRECTA INSTALACION.</t>
  </si>
  <si>
    <t>SUMINISTRO Y COLOCACION DE MAMPARA DE ALUMINIO PARA DAR DIVISION EN BAÑOS, CON UN PROMEDIO DE 1.0 MTS. DE LARGO X 2.50 MTS. DE ALTURA, CON BASE Y MARCO DE ALULMINIO, COLOR BLANCO; INCLUYE: ACARREO DE MATERIALES, COLOCACION EN SITIO, MANO DE OBRA ESPECIALIZADA, TORNILLO, HERRAMIENTAS Y TODO LO NECESARIO PARA SU CORRECTA EJECUCION Y COLOCACION.</t>
  </si>
  <si>
    <t>SUMINISTRO Y COLOCACION DE VENTANILLA PARA AREA DE ENTREGA DE ROPERIA Y PAQUETERIA CON CRISTAL DE 6 MM DE ESPESOR Y HERRAJE METALICO DE 1 MTS. DE LARGO X 1.20 MTS. DE ALTURA; INCLUYE: ACARREO DE MATERIALES A SITIO, COLOCACION, LIMPIEZA, TORNILLOS, HERRAMIENTAS, MANO DE OBRA ESPECIALIZADA Y TODO LO NECESARIO PARA SU CORRECTA COLOCACION.</t>
  </si>
  <si>
    <t>SUMINISTRO Y COLOCACION DE VENTANILLA DE INFORMACION AL PUBLICO  DE 6 MM DE ESPESOR Y HERRAJE METALICO DE 4.00 MTS. DE LARGO X 1.20 MTS. DE ALTURA; INCLUYE: ACARREO DE MATERIALES A SITIO, COLOCACION, LIMPIEZA, TORNILLOS, HERRAMIENTAS, MANO DE OBRA ESPECIALIZADA Y TODO LO NECESARIO PARA SU CORRECTA COLOCACION.</t>
  </si>
  <si>
    <t>SUMINISTRO Y COLOCACION DE VENTANA A BASE DE ALUMINIO DE 1.00 X 0.50 M. CON VIDRIO DE 6 MM DE ESPESOR, CORREDIZA HACIA AMBOS LADOS EN AREAS DETERMINADAS POR EL PROYECTO, INCLUYE: MANO DE OBRA CALIFICADA, ACARREO A OBRA, COLOCACION EN SITIO Y TODO LO NECESARIO PARA SU CORRECTA COLOCACION</t>
  </si>
  <si>
    <t>SUMINISTRO Y COLOCACION DE VENTANA A BASE DE ALUMINIO DE 1.00 X 1.00 M. CON VIDRIO DE 6 MM DE ESPESOR, CORREDIZA HACIA AMBOS LADOS EN AREAS DETERMINADAS POR EL PROYECTO, INCLUYE: MANO DE OBRA CALIFICADA, ACARREO A OBRA, COLOCACION EN SITIO Y TODO LO NECESARIO PARA SU CORRECTA COLOCACION</t>
  </si>
  <si>
    <t>SALIDA ELECTRICA PARA LUMINARIO CON LAMPARA LED CUBIC LET, INCLUYE: ACARREO DE MATERIAL, HERRAMIENTA, MANO DE OBRA, Y TODO LO NECESARIO PARA SU CORRECTA INSTALACION</t>
  </si>
  <si>
    <t>SALIDA ELECTRICA PARA ARBOTANTE EXTERIOR LAMPARA FLUORESCENTE DE 65 W, INCLUYE: CAJA DE ACERO DE 1/2" ACARREO DE MATERIAL, HERRAMIENTA, MANO DE OBRA, Y TODO LO NECESARIO PARA SU CORRECTA INSTALACION</t>
  </si>
  <si>
    <t>SUMINISTRO, FABRICACIÓN Y COLOCACIÓN DE REGISTRO SANITARIO DE 1.20 X 1.20 X 0.80 MTS DE BLOCK SOLIDO HECHO EN SITIO, INCLUYE: ACARREO DE MATERIALES, ARMADO DE TAPA, EXCAVACIÓN, LIMPIEZA, MANO DE OBRA, HERRAMIENTAS, MATERIALES Y TODO LO NECESARIO PARA SU CORRECTA EJECUCIÓN.</t>
  </si>
  <si>
    <t>SUMINTRO E INSTALACIÓN DE  GABINETE CUBIC LET FABRICADO DE LA MINA DE ACERO CON DIFUSOR ACRILICO TEEXTURIZADO Y ACABADO EN PINTURA BLANCA , INCLUYE: ACARREO DE MATERIAL, HERRAMIENTA, MANO DE OBRA, Y TODO LO NECESARIO PARA SU CORRECTA EJECUCIÓN</t>
  </si>
  <si>
    <t xml:space="preserve"> SALIDA ELECTRICA PARA APAGADOR  INCLUYE: CAJA TIPO CHALUPA DE 2"X 4"  CON SALIDA DE 1/2" ACARREO DE MATERIAL, HERRAMIENTA, MANO DE OBRA, Y TODO LO NECESARIO PARA SU CORRECTA EJECUCIÓN</t>
  </si>
  <si>
    <t xml:space="preserve"> SALIDA ELECTRICA DE CONTACTO DUPLEX  INCLUYE: CAJA TIPO CHALUPA DE 2"X 4"  CON SALIDA DE 1/2" ACARREO DE MATERIAL, HERRAMIENTA, MANO DE OBRA, Y TODO LO NECESARIO PARA SU CORRECTA EJECUCIÓN</t>
  </si>
  <si>
    <t>SUMINISTRO E INSTALACION DE CABLE THW DEL NUMERO 12 EN AREAS INDICADAS POR EL PROYECTO, INCLUYE: MANO DE OBRA ESPECIALIZADA, HERRAMIENTAS, MATERIALES,RANURADO, LIMPIEZA, Y TODO LO NECESARIO PARA SU CORRECTA INSTALACION.</t>
  </si>
  <si>
    <t>SUMINISTRO E INSTALACION DE CABLE THW DEL NUMERO 14 EN AREAS INDICADAS POR EL PROYECTO, INCLUYE: MANO DE OBRA ESPECIALIZADA, HERRAMIENTAS, MATERIALES,RANURADO, LIMPIEZA, Y TODO LO NECESARIO PARA SU CORRECTA INSTALACION.</t>
  </si>
  <si>
    <t>SUMINISTRO E INSTALACION DE CABLE THW DEL NUMERO 10 EN AREAS INDICADAS POR EL PROYECTO, INCLUYE: MANO DE OBRA ESPECIALIZADA, HERRAMIENTAS, MATERIALES,RANURADO, LIMPIEZA, Y TODO LO NECESARIO PARA SU CORRECTA INSTALACION.</t>
  </si>
  <si>
    <t>SUMINISTRO E INSTALACION DE MANGUERA FLEXIBLE NARANJA DE DIFERENTES DIAMETRO PARA AREAS INDICADAS POR EL PROYECTO, INLUYE: MANO DE OBRA CALIFICADA, HERRAMIENTAS, MATERIALES, RANURADO, LIMPIEZA, RETIRO DE SOBRANTES Y TODO LO NECESARIO PARA SU CORRECTA INSTALACION.</t>
  </si>
  <si>
    <t>SUMINISTRO Y COLOCACION DE INTERRUPTOR TERMOMAGNETICO 2X20 MCA. SQUARE 'D. INCLUYE; PRUEBAS Y TODO LO NECESARIO PARA SU CORRECTA EJECUCION Y FUNCIONAMIENTO.</t>
  </si>
  <si>
    <t>SUMINISTRO, COLOCACION E INSTALACION DE BOMBA HIDRAULICA SUMERGIBLES DE 2.0 CABALLOS DE FUERZA CON SALIDA A 2 PULGADAS, MCA. EVANS O SIMILAR EN COSTO, ; INCLUYE: ACARREO E INSTALACION EN SITIO, PRUEBAS, CABLES, ACCESORIOS, MANO DE OBRA CALIFICADA, HERRAMIENTAS Y TODO LO NECESARIO PARA SU CORRECTA INSTALACION.</t>
  </si>
  <si>
    <t>SUMINISTRO E INSTALACIÓN DE POSTE LUMINICO MARCA FIAMMA O SIMILAR EN COSTO TIPO NAVAL AM CON SISTEMA ANTIBANDALICO, COMPUESTA POR UNA JAULA FORMA POR 8 BARRAS SOLIDAS DE ALUMINIO, TRES ANILLOS Y DOS BRIDAS DE ALUMINIO VACIADO Y CURVA DE ILUMINACION TIPO V. A BASE DE TUBO DE ACERO,, CON LAMPARA LED DE 50 W. CON ACABADO DE PINTURA POLIESTER EN POLVO CON APLICACION ELECTROESTATICA RESISTENTE A LOS RAYOS UV Y A LA CORROCION, ALTURA DE POSTE CON CABEZAL: 3.65 MTS APROX, SEGUN NORMA OFICIAL MEXICANA NOM-064-SCFI-2000. INCLUYE: MATERIALES, MANO DE OBRA HERRAMIENTAS, EQUIPO Y TODO LO NECESARIO PARA SU CORRECTA EJECUCION</t>
  </si>
  <si>
    <t xml:space="preserve">Suministro y colocacion de impermeabilizante liquido en area de muro, pretiles, para 3 años marca comex o similar en calidad y precio, incluye; materiales, mano de obra, andamios, equipo, herramienta menor  y todo lo necesario para su correcta ejecucion. </t>
  </si>
  <si>
    <t>SUMINISTRO Y COLOCACION DE PUERTA DE TRES HOJAS A BASE DE ALUMINIO DE 3.0 X 2.20 M. CON MARCO DE ALUMINIO DE 2" Y CRISTAL CLARO DE 6 MM CORREDIZA LAS TRES HOJAS., INCLUYE: MANO DE OBRA CALIFICADA, ACARREO A OBRA, COLOCACION EN SITIO Y TODO LO NECESARIO PARA SU CORRECTA COLOCACION</t>
  </si>
  <si>
    <t>SUMINISTRO Y COLOCACION DE PUERTA DE TRES HOJAS A BASE DE ALUMINIO DE 2.50 X 2.20 M. CON MARCO DE ALUMINIO DE 2" Y CRISTAL CLARO DE 6 MM CORREDIZA LAS TRES HOJAS., INCLUYE: MANO DE OBRA CALIFICADA, ACARREO A OBRA, COLOCACION EN SITIO Y TODO LO NECESARIO PARA SU CORRECTA COLOCACION</t>
  </si>
  <si>
    <r>
      <t>DICTAMEN, PERMISO DE PROTECCION CIVIL</t>
    </r>
    <r>
      <rPr>
        <sz val="8"/>
        <color rgb="FFFF0000"/>
        <rFont val="Calibri"/>
        <family val="2"/>
        <scheme val="minor"/>
      </rPr>
      <t xml:space="preserve"> </t>
    </r>
    <r>
      <rPr>
        <sz val="8"/>
        <rFont val="Calibri"/>
        <family val="2"/>
        <scheme val="minor"/>
      </rPr>
      <t xml:space="preserve">(FIRMADO, SELLADO, TRAMITE Y PERMISO PARA CONSTRUIR EN EL SITIO), CAMBIO DE USO DE SUELO (INCLUYE TODO TRAMITE PARA CONSTRUCCION), TRAMITES, PERMISOS Y LICENCIAS PARA LA CONSTRUCCION NUEVA DE ALBERGUE SEPAMI. INCLUYE: GESTORÌA Y PAGOS PARA LA OBTENCION DE LOS MISMOS Y REGULACION DE LOS DOCUMENTOS NECESARIOS. </t>
    </r>
  </si>
  <si>
    <t>SALIDA HIDRAULICA PARA W.C., INCLUYE: TUBERIA DE CPVC DE 1", 3/4" Y 1/2", CODOS, REDUCCIONES, ADAPTADORES MACHO, SOLDADURA,CORTES, HERRAMIENTA, MANO DE OBRA Y TODO LO NECESARIO PARA SU CORRECTA EJECUCION</t>
  </si>
  <si>
    <t>SALIDA HIDRAULICA PARA LAVABO, INCLUYE: TUBERIA DE CPVC DE 1", 3/4" Y 1/2", CODOS, REDUCCIONES, ADAPTADORES MACHO, SOLDADURA,CORTES, HERRAMIENTA, MANO DE OBRA Y TODO LO NECESARIO PARA SU CORRECTA EJECUCION</t>
  </si>
  <si>
    <t>SALIDA HIDRAULICA PARA REGADERA, INCLUYE: TUBERIA DE CPVC DE 1", 3/4" Y 1/2", CODOS, REDUCCIONES, ADAPTADORES MACHO, SOLDADURA,CORTES, HERRAMIENTA, MANO DE OBRA Y TODO LO NECESARIO PARA SU CORRECTA EJECUCION</t>
  </si>
  <si>
    <t>SALIDA HIDRAULICA PARA TARJA, INCLUYE: TUBERIA DE CPVC DE 1", 3/4" Y 1/2", CODOS, REDUCCIONES, ADAPTADORES MACHO, SOLDADURA,CORTES, HERRAMIENTA, MANO DE OBRA Y TODO LO NECESARIO PARA SU CORRECTA EJECUCION</t>
  </si>
  <si>
    <t>SALIDA HIDRAULICA PARA BEBEDEROS, INCLUYE: TUBERIA DE CPVC DE 1", 3/4" Y 1/2", CODOS, REDUCCIONES, ADAPTADORES MACHO, SOLDADURA,CORTES, HERRAMIENTA, MANO DE OBRA Y TODO LO NECESARIO PARA SU CORRECTA EJECUCION</t>
  </si>
  <si>
    <r>
      <t>SUMINISTRO  Y COLOCACION DE TINACO MCA. ROTOPLAS CON UNA CAPACIDAD DE 2,500</t>
    </r>
    <r>
      <rPr>
        <sz val="8"/>
        <color rgb="FFFF0000"/>
        <rFont val="Calibri"/>
        <family val="2"/>
        <scheme val="minor"/>
      </rPr>
      <t xml:space="preserve"> </t>
    </r>
    <r>
      <rPr>
        <sz val="8"/>
        <rFont val="Calibri"/>
        <family val="2"/>
        <scheme val="minor"/>
      </rPr>
      <t>LTS.</t>
    </r>
    <r>
      <rPr>
        <sz val="8"/>
        <color theme="1"/>
        <rFont val="Calibri"/>
        <family val="2"/>
        <scheme val="minor"/>
      </rPr>
      <t xml:space="preserve"> EN AREAS INDICADAS POR EL PROYECTO; INCLUYE: ACARREO DE MATERIALES, COLOCACION EN SITIO, MANO DE OBRA ESPECIALIZADA, PINTURA TERMICA, PRUEBAS EN SITIO Y TODO LO NECESARIO PARA SU CORRECTA INSTALACION</t>
    </r>
  </si>
  <si>
    <t>ALIMENTACION HIDRAULICA DE CISTERNA A TINACO CON TUBERIA DE PVC HIDRAULICO DE 1 1/2", INCLUYE: CODOS, REDUCCIONES, VALVULAS, ADAPTADORES, SOLDADURA,CORTES, HERRAMIENTA, MANO DE OBRA Y TODO LO NECESARIO PARA SU CORRECTA EJECUCION</t>
  </si>
  <si>
    <t>SUMINISTRO Y COLOCACIÓN DE TUBERIA DE PVC HIDRAULICO DE 1'' DE DIAMETRO INCLUYE:INCLUYE MATERIALES, LIJADO, PEGADO, LIMPIEZA, MANO DE OBRA, HERRAMIENTA, EQUIPO Y TODO LO NECESARIO PARA SU CORRECTA INSTALACIÓN</t>
  </si>
  <si>
    <t>SUMINISTRO Y COLOCACIÓN DE TUBERIA PVC HIDRAULICA DE 3/4'' DE DIAMETRO INCLUYE:INCLUYE MATERIALES, LIJADO, PEGADO, LIMPIEZA, MANO DE OBRA, HERRAMIENTA, EQUIPO Y TODO LO NECESARIO PARA SU CORRECTA INSTALACIÓN</t>
  </si>
  <si>
    <t>SUMINISTRO Y COLOCACIÓN DE TUBERIA PVC HIDRAULICO DE 1/2'' DE DIAMETRO INCLUYE:INCLUYE MATERIALES, LIJADO, PEGADO, LIMPIEZA, MANO DE OBRA, HERRAMIENTA, EQUIPO Y TODO LO NECESARIO PARA SU CORRECTA INSTALACIÓN</t>
  </si>
  <si>
    <t>SUMINISTRO Y COLOCACION DE LAVADEROS PREFABRICADOS INCLUYE: LLAVE AUTOMATICA DE AGUA, CESPOL FLEXIBLE PARA LAVABO, JUNTA, MANGUERA DE ALIMENTACION PARA LAVABO Y TODO LO NECESARIO PARA SU CORRECTA INSTALACION</t>
  </si>
  <si>
    <t>SUMINISTRO Y COLOCACIÓN DE TUBERIA CPVC DE 3/4'' DE DIAMETRO PARA TUBERIA DE AGUA CALIENTE, INCLUYE:INCLUYE MATERIALES, LIJADO, PEGADO, LIMPIEZA, MANO DE OBRA, HERRAMIENTA, EQUIPO Y TODO LO NECESARIO PARA SU CORRECTA INSTALACIÓN</t>
  </si>
  <si>
    <t>SUMINISTRO Y COLOCACIÓN DE TUBERIA CPVC HIDRAULICO DE 1/2'' DE DIAMETRO PARA AGUA CALIENTE, INCLUYE:INCLUYE MATERIALES, LIJADO, PEGADO, LIMPIEZA, MANO DE OBRA, HERRAMIENTA, EQUIPO Y TODO LO NECESARIO PARA SU CORRECTA INSTALACIÓN</t>
  </si>
  <si>
    <t>SUMINISTRO Y COLOCACION DE BOILER (CALENTADOR DE AGUA ELECTRICO DE ALMACENAMIENTO DE 285 LITROS PARA 7.5 SERVICOS) INCLUYE:MATERIALES, MANO DE OBRA CALIFICADA, CENTRO DE CARGA, PASTILLA DE 1X15A, BASE DE HERRERIA, EQUIPO, HERRAMIENTA Y TODO LO NECESARIO PARA SU CORRECTA INSTALACION</t>
  </si>
  <si>
    <t>SUMINISTRO Y COLOCACION DE BOILER (CALENTADOR DE AGUA ELECTRICO DE ALMACENAMIENTO DE 114 LITROS PARA 3 SERVICOS) INCLUYE:MATERIALES, MANO DE OBRA CALIFICADA, CENTRO DE CARGA, PASTILLA DE 1X15A, BASE DE HERRERIA, EQUIPO, HERRAMIENTA Y TODO LO NECESARIO PARA SU CORRECTA INSTALACION</t>
  </si>
  <si>
    <t>SUMINISTRO, Y COLOCACION DE REJILLA PLUVIAL TIPO IRVING PARA AGUA PLUVIAL; INCLUYE: ACARREO DE MATERIALES, LIJADO, PEGADO, CORTADO, DESPERDICIOS, LIMPIEZA, MANO DE OBRA CALIFICADA, HERRAMIENTAS Y TODO LO NECESARIO PARA SU CORRECTA EJECUCION.</t>
  </si>
  <si>
    <t>TENDIDO DE TUBERIA DE AGUA PLUVIAL DE 4" DE PVC SANITARIO, CON SALIDA A CALLE; INCLUYE: ACARREO DE MATERIALES, LIJADO, PEGADO, CORTADO, DESPERDICIOS, LIMPIEZA, MANO DE OBRA CALIFICADA, HERRAMIENTAS Y TODO LO NECESARIO PARA SU CORRECTA EJECUCION.</t>
  </si>
  <si>
    <t>DEMOLICION DE BARDA PERIMETRAL A BASE DE BLOCK A 4 METROS, INCLUYE: ANDAMIOS, MANO DE OBRA, EQUIPO, HERRAMIENTA Y TODO LO NECESARIO PARA SU CORRECTA EJECUCION.</t>
  </si>
  <si>
    <t>RETIRO DE MATERIAL PRODUCTO DE LA DEMOLICION DE BARDA PERIMETRAL A BASE DE BLOCK A 4 METROS, INCLUYE: ANDAMIOS, MANO DE OBRA, EQUIPO, HERRAMIENTA Y TODO LO NECESARIO PARA SU CORRECTA EJECUCION.</t>
  </si>
  <si>
    <t>CATALOGO DE CONCEPTOS ALBERGUE SEPAMI</t>
  </si>
  <si>
    <t>PROPIEDAD: ACNUR                  FECHA:15-10-2020</t>
  </si>
  <si>
    <t>OBRA: ALBERGUE SEPAMI</t>
  </si>
  <si>
    <t>UBICACIÓN: SAN CRISTOBAL DE LAS CASAS, CHIAPAS.</t>
  </si>
  <si>
    <t>SUMINISTRO, COLOCACION E INSTALACION DE PANEL FOTOVOLTAICO  SERAPHIM  DE 280 WATTS. POLI 60 CELL. PARA UNA INSTALACION DE 220 V.; INCLUYE: ACARREO DE MATERIALES Y EQUIPO, EQUIPO DE SEGURIDAD, MANO DE OBRA CALIFICADA, LIMPIEZA, PRUEBAS DE INSTALACION, CAPACITACION Y TODO LO NECESARIO PARA SU CORRECTA EJECUCION E INSTALACION.</t>
  </si>
  <si>
    <t>SUMINISTRO, COLOCACION E INSTALACION DE INVERSOR FRONIUS INTER. SYMO 15.0-3 208 PARA INSTALACION DE 220 V.; INCLUYE: ACARREO DE MATERIALES Y EQUIPO, EQUIPO DE SEGURIDAD, MANO DE OBRA CALIFICADA, LIMPIEZA, PRUEBAS DE INSTALACION, CAPACITACION Y TODO LO NECESARIO PARA SU CORRECTA EJECUCION E INSTALACION.</t>
  </si>
  <si>
    <t>SUMINISTRO, COLOCACION E INSTALACION DE  MATERIALES DE FIJACION VARIAS TUBERIAS PARA ALIMENTAR DESDE LOS PANELES A LA CAJA RECEPTORA Y AL RESTO DE LOS EDIFICIOS; INCLUYE: ACARREO DE MATERIALES Y EQUIPO, EQUIPO DE SEGURIDAD, MANO DE OBRA CALIFICADA, PRUEBAS DE EQUIPO, HERRAMIENTAS, CAPACITACION Y TODO LO NECESARIO PARA SU CORRECTA EJECUCION E INSTALACION.</t>
  </si>
  <si>
    <r>
      <t>M</t>
    </r>
    <r>
      <rPr>
        <vertAlign val="superscript"/>
        <sz val="8"/>
        <color theme="1"/>
        <rFont val="Calibri"/>
        <family val="2"/>
        <scheme val="minor"/>
      </rPr>
      <t>2</t>
    </r>
  </si>
  <si>
    <t>CIM10002</t>
  </si>
  <si>
    <r>
      <t>PLANTILLA DE CONCRETOF'C=100 KG/CM</t>
    </r>
    <r>
      <rPr>
        <vertAlign val="superscript"/>
        <sz val="8"/>
        <color theme="1"/>
        <rFont val="Calibri"/>
        <family val="2"/>
        <scheme val="minor"/>
      </rPr>
      <t>2</t>
    </r>
    <r>
      <rPr>
        <sz val="8"/>
        <color theme="1"/>
        <rFont val="Calibri"/>
        <family val="2"/>
        <scheme val="minor"/>
      </rPr>
      <t>, DE 7.00 CM DE ESPESOR PROMEDIO.INCLUYE: MATERIALES, HERRAMIENTAS, AFINE, NIVELACION, LIMPIEZA, MANO DE OBRA Y ACARREO DE MATERIALES AL SITIO DE SU UTILIZACION Y TODO LO NECESARIO PARA SU CORRECTA EJECUCION</t>
    </r>
  </si>
  <si>
    <t>CIM10003</t>
  </si>
  <si>
    <r>
      <t>ZAPATA AISLADA DE CONCRETO ARMADO DE 0.80 X 0.80 X 0.25 M ARMADA CON VARILLAS DE 3/8" @ 20 CM LECHO SUPERIOR AMBOS SENTIDOS Y VARILLAS DE 1/2" @ 15 CM LECHO INFERIOR AMBOS SENTIDOS, DADO DE  0.40 X 0.40 M ARMADO CON 8 VARILLAS DE 3/4" Y ESTRIBOS CON VARILLA DE 3/8" @ 15 CM  , CONCRETO F'C= 250 KG/CM</t>
    </r>
    <r>
      <rPr>
        <vertAlign val="superscript"/>
        <sz val="8"/>
        <color theme="1"/>
        <rFont val="Calibri"/>
        <family val="2"/>
        <scheme val="minor"/>
      </rPr>
      <t>2</t>
    </r>
    <r>
      <rPr>
        <sz val="8"/>
        <color theme="1"/>
        <rFont val="Calibri"/>
        <family val="2"/>
        <scheme val="minor"/>
      </rPr>
      <t xml:space="preserve"> HECHO EN OBRA; INCLUYE: MATERIALES, ACARREOS, HABILITADO, CIMBRADO, COLADO, DESCIMBRADO, MANO DE OBRA, EQUIPO, HERRAMIENTA Y TODO LO NECESARIO PARA SU CORRECTA EJECUCIÓN.</t>
    </r>
  </si>
  <si>
    <t>CIM10004</t>
  </si>
  <si>
    <r>
      <t>ZAPATA CORRIDA DE 1.20 M x 0.25 M ARMADA CON  8 VARILLAS DE 1/2"  LECHO SUPERIOR E INFERIOR @ 15 CMS. EN AMBOS SENTIDOS, DE 25 CM DE ESPESOR, CONCRETO F'C= 250 KG/CM</t>
    </r>
    <r>
      <rPr>
        <vertAlign val="superscript"/>
        <sz val="8"/>
        <color theme="1"/>
        <rFont val="Calibri"/>
        <family val="2"/>
        <scheme val="minor"/>
      </rPr>
      <t>2</t>
    </r>
    <r>
      <rPr>
        <sz val="8"/>
        <color theme="1"/>
        <rFont val="Calibri"/>
        <family val="2"/>
        <scheme val="minor"/>
      </rPr>
      <t xml:space="preserve"> INCLUYE: MATERIALES MANO DE OBRA, CIMBRADO, HABILITADO, ARMADO, COLADO, DESCIMBRADO, HERRAMIENTA, MANO DE OBRA Y TODO LO RELACIONADO PARA SU CORRECTA EJECUCION.</t>
    </r>
  </si>
  <si>
    <t>COM10005</t>
  </si>
  <si>
    <r>
      <t>CONTRATRABE DE 30 CMS X 50 CMS, ARMADO CON 8 VARILLAS # 4 , ESTRIBOS CON VARILLA # 3 @ 15 CMS, CONCRETO F'C= 250 KG/CM</t>
    </r>
    <r>
      <rPr>
        <vertAlign val="superscript"/>
        <sz val="8"/>
        <color theme="1"/>
        <rFont val="Calibri"/>
        <family val="2"/>
        <scheme val="minor"/>
      </rPr>
      <t>2</t>
    </r>
    <r>
      <rPr>
        <sz val="8"/>
        <color theme="1"/>
        <rFont val="Calibri"/>
        <family val="2"/>
        <scheme val="minor"/>
      </rPr>
      <t xml:space="preserve"> , HECHO EN OBRA, INCLUYE: MATERIALES, ACARREOS, HABILITADO, CIMBRADO, COLADO, DESCIMBRADO, MANO DE OBRA, EQUIPO, HERRAMIENTA Y TODO LO NECESARIO PARA SU CORRECTA EJECUCIÓN.</t>
    </r>
  </si>
  <si>
    <r>
      <t>CASTILLO DE 20 X 20 CM, ARMADO CON 4 VAR DE 1/2", ESTRIBOS DE ALAMBRON @ 16 CM, CONCRETO F´C= 150 KG/CM</t>
    </r>
    <r>
      <rPr>
        <vertAlign val="superscript"/>
        <sz val="8"/>
        <color theme="1"/>
        <rFont val="Calibri"/>
        <family val="2"/>
        <scheme val="minor"/>
      </rPr>
      <t>2</t>
    </r>
    <r>
      <rPr>
        <sz val="8"/>
        <color theme="1"/>
        <rFont val="Calibri"/>
        <family val="2"/>
        <scheme val="minor"/>
      </rPr>
      <t xml:space="preserve"> HECHO EN OBRA; INCLUYE: HABILITADO, CIMBRADO, COLADO, DESCIMBRADO, HERRAMIENTA MENOR, MANO DE OBRA Y TODO LO NECESARIO PARA SU CORRECTA EJECUCION.</t>
    </r>
  </si>
  <si>
    <t>EST10002</t>
  </si>
  <si>
    <r>
      <t>CASTILLO DE 15 X 15 CM ARMADO CON 4 VARILLAS DE 3/8", ESTRIBOS CON VARILLA DE 1/2" @20 CM, CONCRETO F'C 150 KG/CM</t>
    </r>
    <r>
      <rPr>
        <vertAlign val="superscript"/>
        <sz val="8"/>
        <color theme="1"/>
        <rFont val="Calibri"/>
        <family val="2"/>
        <scheme val="minor"/>
      </rPr>
      <t>2</t>
    </r>
    <r>
      <rPr>
        <sz val="8"/>
        <color theme="1"/>
        <rFont val="Calibri"/>
        <family val="2"/>
        <scheme val="minor"/>
      </rPr>
      <t xml:space="preserve"> HECHO EN OBRA; INCLUYE: HABILITADO, CIMBRADO,COLADO,  DESCIMBRADO, HERRAMIENTA MENOR, MANO DE OBRA Y TODO LO NECESARIO PARA SU CORRECTA EJECUCION.</t>
    </r>
  </si>
  <si>
    <t>EST10003</t>
  </si>
  <si>
    <r>
      <t>COLUMNA DE 40 X 40 CM ARMADA CON 8 VARILLAS 3!4", ESTRIBOS CON VARILLA DE 3/8" @ 15 CM, CONCRETO F'C= 250 KG/CM</t>
    </r>
    <r>
      <rPr>
        <vertAlign val="superscript"/>
        <sz val="8"/>
        <color theme="1"/>
        <rFont val="Calibri"/>
        <family val="2"/>
        <scheme val="minor"/>
      </rPr>
      <t>2</t>
    </r>
    <r>
      <rPr>
        <sz val="8"/>
        <color theme="1"/>
        <rFont val="Calibri"/>
        <family val="2"/>
        <scheme val="minor"/>
      </rPr>
      <t xml:space="preserve"> HECHO EN OBRA; INCLUYE: HABILITADO, CIMBRADO, COLADO, DESCIMBRADO, HERRAMIENTA MENOR, MANO DE OBRA Y TODO LO CENESARIO PARA SU CORRECTA EJECUCION.</t>
    </r>
  </si>
  <si>
    <t>EST10004</t>
  </si>
  <si>
    <r>
      <t>COLUMNA DE 30 X 30 CM ARMADA CON 8VARILLAS 5/8", ESTRIBOS CON VARILLAS DE 3/8" @ 15 CM, CONCRETO F'C= 250 KG/CM</t>
    </r>
    <r>
      <rPr>
        <vertAlign val="superscript"/>
        <sz val="8"/>
        <color theme="1"/>
        <rFont val="Calibri"/>
        <family val="2"/>
        <scheme val="minor"/>
      </rPr>
      <t>2</t>
    </r>
    <r>
      <rPr>
        <sz val="8"/>
        <color theme="1"/>
        <rFont val="Calibri"/>
        <family val="2"/>
        <scheme val="minor"/>
      </rPr>
      <t xml:space="preserve"> HECHO EN OBRA; INCLUYE: HABILITADO, CIMBRADO, COLADO,DESCIMBRADO, HERRAMIENTA MENOR, MANO DE OBRA Y TODO LO CENESARIO PARA SU CORRECTA EJECUCION.</t>
    </r>
  </si>
  <si>
    <t>EST10005</t>
  </si>
  <si>
    <r>
      <t>CADENA O CASTILLO DE CERRAMIENTO DE CONCRETO F'C= 150 KG/CM</t>
    </r>
    <r>
      <rPr>
        <vertAlign val="superscript"/>
        <sz val="8"/>
        <color theme="1"/>
        <rFont val="Calibri"/>
        <family val="2"/>
        <scheme val="minor"/>
      </rPr>
      <t>2</t>
    </r>
    <r>
      <rPr>
        <sz val="8"/>
        <color theme="1"/>
        <rFont val="Calibri"/>
        <family val="2"/>
        <scheme val="minor"/>
      </rPr>
      <t xml:space="preserve"> DE 15 X 15 CMS ARMADO CON ARMEX; INCLUYE: HABILITADO, CIMBRADO, COLADO, DESCIMBRADO, HERRAMIENTA MENOR, MANO DE OBRA Y TODO LO NECESARIO PARA SU CORRECTA EJECUCION.</t>
    </r>
  </si>
  <si>
    <t>EST10006</t>
  </si>
  <si>
    <t>TRABE DE 20 X 15 CM ARMADA CON 4 VARILLAS DE 1/2", ESTRIBOS DE ALAMBRON, 10 @15 CM EN ESTREMOS Y EL RESTO @ 20 CM, CONCRETO F'C= 250 KG/CM2 HECHO EN OBRA; INCLUYE: HABILITADO, CIMBRADO, COLADO,DESCIMBRADO, HERRAMIENTA MENOR, MANO DE OBRA Y TODO LO NECESARIO PARA SU CORRECTA EJECUCION,</t>
  </si>
  <si>
    <t>EST10007</t>
  </si>
  <si>
    <t>SUMINISTRO, HABILITADO Y MONTAJE DE VIGA IPR DE ACERO INOXIDABLE W 14 X 43, DE UNA ALTURA DE 3 A 3.5 M. SECUNDARIAS SOLDADOS, DE ACUERDO A PLANOS, INCLUYE: TRAZO, CORTES, ENDEREZADO, BISELADO, BARRENOS, SOLDADURA ESTRUCTURAL, PLACAS Y DETALLES EN NUDOS, 2 PRUEBAS RADIOGRAFICAS Y DE LIQUIDOS PENETRANTES POR CADA 1000 KG PROPORCIONADAS POR UN LABORATORIO CON REGISTROS DE CAMARA, PINTURA ANTICORROSIVA, MATERIAL DE CONSUMO, DESPERDICIOS, DESCALIBRES, EQUIPO, HERRAMIENTA, MANO DE OBRA Y TODO LO NECESARIO PARA SU CORRECTA EJECUCION</t>
  </si>
  <si>
    <t>EST10008</t>
  </si>
  <si>
    <r>
      <t>SUMINISTRO Y COLOCAICION DE FIRME DE 10 CM DE ESPESOR DE CONCRETO F'C= 250 KG/CM</t>
    </r>
    <r>
      <rPr>
        <vertAlign val="superscript"/>
        <sz val="8"/>
        <color theme="1"/>
        <rFont val="Calibri"/>
        <family val="2"/>
        <scheme val="minor"/>
      </rPr>
      <t>2</t>
    </r>
    <r>
      <rPr>
        <sz val="8"/>
        <color theme="1"/>
        <rFont val="Calibri"/>
        <family val="2"/>
        <scheme val="minor"/>
      </rPr>
      <t>, ARMADA CON VARILLA DE 3/8" @ 15 CM EN AMBOS SENTIDOS + DOBLE ARMADO DE BASTONES 1/4 DE CADA CLARO CON VARILLA DE 3/8" @ 12 CM TAMAÑO MAXIMO DE AGREGADO 3/4; INCLUYE: CIMBRADO, ACABADO COMUN, ARMADO, COLADO, MANO DE OBRA, CURADO CON CEMENTO-ARENA 1:4, EQUIPO, HERRAMIENTA Y TODO LO NECESARIO PARA SU CORRECTA EJECUCION.</t>
    </r>
  </si>
  <si>
    <r>
      <t>CASTILLO DE 15 X 15 CM ARMADO CON 4 VARILLAS DE 3/8", ESTRIBOS CON VARILLA DE 1/2" @20 CM, CONCRETO F'C 150 KG/CM</t>
    </r>
    <r>
      <rPr>
        <vertAlign val="superscript"/>
        <sz val="8"/>
        <color theme="1"/>
        <rFont val="Calibri"/>
        <family val="2"/>
        <scheme val="minor"/>
      </rPr>
      <t>2</t>
    </r>
    <r>
      <rPr>
        <sz val="8"/>
        <color theme="1"/>
        <rFont val="Calibri"/>
        <family val="2"/>
        <scheme val="minor"/>
      </rPr>
      <t xml:space="preserve"> HECHO EN OBRA; INCLUYE: HABILITADO, CIMBRADO, COLADO, DESCIMBRADO, HERRAMIENTA MENOR, MANO DE OBRA Y TODO LO NECESARIO PARA SU CORRECTA EJECUCION.</t>
    </r>
  </si>
  <si>
    <r>
      <t>COLUMNA DE 40 X 40 CM ARMADA CON 8 VARILLAS 3!4", ESTRIBOS CON VARILLA DE 3/8" @ 15 CM, CONCRETO F'C= 250 KG/CM</t>
    </r>
    <r>
      <rPr>
        <vertAlign val="superscript"/>
        <sz val="8"/>
        <color theme="1"/>
        <rFont val="Calibri"/>
        <family val="2"/>
        <scheme val="minor"/>
      </rPr>
      <t>2</t>
    </r>
    <r>
      <rPr>
        <sz val="8"/>
        <color theme="1"/>
        <rFont val="Calibri"/>
        <family val="2"/>
        <scheme val="minor"/>
      </rPr>
      <t xml:space="preserve"> HECHO EN OBRA; INCLUYE: HABILITADO, CIMBRADO, COLADO, DESCIMBRADO, HERRAMIENTA MENOR, MANO DE OBRA Y TODO LO NECESARIO PARA SU CORRECTA EJECUCION.</t>
    </r>
  </si>
  <si>
    <r>
      <t>COLUMNA DE 30 X 30 CM ARMADA CON 8VARILLAS 5/8", ESTRIBOS CON VARILLAS DE 3/8" @ 15 CM, CONCRETO F'C= 250 KG/CM</t>
    </r>
    <r>
      <rPr>
        <vertAlign val="superscript"/>
        <sz val="8"/>
        <color theme="1"/>
        <rFont val="Calibri"/>
        <family val="2"/>
        <scheme val="minor"/>
      </rPr>
      <t>2</t>
    </r>
    <r>
      <rPr>
        <sz val="8"/>
        <color theme="1"/>
        <rFont val="Calibri"/>
        <family val="2"/>
        <scheme val="minor"/>
      </rPr>
      <t xml:space="preserve"> HECHO EN OBRA; INCLUYE: HABILITADO, CIMBRADO, COLADO,DESCIMBRADO, HERRAMIENTA MENOR, MANO DE OBRA Y TODO LO NECESARIO PARA SU CORRECTA EJECUCION.</t>
    </r>
  </si>
  <si>
    <t>TRABE DE 20 X 15 CM ARMADA CON 4 VARILLAS DE 1/2", ESTRIBOS DE ALAMBRON, 10 @15 CM EN ESTREMOS Y EL RESTO @ 20 CM, CONCRETO F'C= 250 KG/CM2 HECHO EN OBRA; INCLUYE: HABILITADO, COLADO, CIMBRADO, DESCIMBRADO, HERRAMIENTA MENOR, MANO DE OBRA Y TODO LO NECESARIO PARA SU CORRECTA EJECUCION,</t>
  </si>
  <si>
    <r>
      <t>SUMINISTRO Y COLOCACION DE FIRME DE 10 CM DE ESPESOR DE CONCRETO F'C= 250 KG/CM</t>
    </r>
    <r>
      <rPr>
        <vertAlign val="superscript"/>
        <sz val="8"/>
        <color theme="1"/>
        <rFont val="Calibri"/>
        <family val="2"/>
        <scheme val="minor"/>
      </rPr>
      <t>2</t>
    </r>
    <r>
      <rPr>
        <sz val="8"/>
        <color theme="1"/>
        <rFont val="Calibri"/>
        <family val="2"/>
        <scheme val="minor"/>
      </rPr>
      <t>, ARMADA CON VARILLA DE 3/8" @ 15 CM EN AMBOS SENTIDOS + DOBLE ARMADO DE BASTONES 1/4 DE CADA CLARO CON VARILLA DE 3/8" @ 12 CM TAMAÑO MAXIMO DE AGREGADO 3/4; INCLUYE: CIMBRADO, ACABADO COMUN, ARMADO, COLADO, MANO DE OBRA, CURADO CON CEMENTO-ARENA 1:4, EQUIPO, HERRAMIENTA Y TODO LO NECESARIO PARA SU CORRECTA EJECUCION.</t>
    </r>
  </si>
  <si>
    <t>EST10009</t>
  </si>
  <si>
    <r>
      <t>CASTILLO DE 20 X 20 CM, ARMADO CON 4 VAR DE 1/2", ESTRIBOS CON VARILLA DE ALAMBRON @ 16 CM, CONCRETO F´C= 150 KG/CM</t>
    </r>
    <r>
      <rPr>
        <vertAlign val="superscript"/>
        <sz val="8"/>
        <color theme="1"/>
        <rFont val="Calibri"/>
        <family val="2"/>
        <scheme val="minor"/>
      </rPr>
      <t>2</t>
    </r>
    <r>
      <rPr>
        <sz val="8"/>
        <color theme="1"/>
        <rFont val="Calibri"/>
        <family val="2"/>
        <scheme val="minor"/>
      </rPr>
      <t xml:space="preserve"> HECHO EN OBRA; INCLUYE: HABILITADO, CIMBRADO, COLADO, DESCIMBRADO, HERRAMIENTA MENOR, MANO DE OBRA Y TODO LO NECESARIO PARA SU CORRECTA EJECUCION.</t>
    </r>
  </si>
  <si>
    <t>EST100010</t>
  </si>
  <si>
    <t>EST10011</t>
  </si>
  <si>
    <t>EST10012</t>
  </si>
  <si>
    <r>
      <t>COLUMNA DE 30 X 30 CM ARMADA CON 8VARILLAS 5/8", ESTRIBOS CON VARILLAS DE 3/8" @ 15 CM, CONCRETO F'C= 250 KG/CM</t>
    </r>
    <r>
      <rPr>
        <vertAlign val="superscript"/>
        <sz val="8"/>
        <color theme="1"/>
        <rFont val="Calibri"/>
        <family val="2"/>
        <scheme val="minor"/>
      </rPr>
      <t>2</t>
    </r>
    <r>
      <rPr>
        <sz val="8"/>
        <color theme="1"/>
        <rFont val="Calibri"/>
        <family val="2"/>
        <scheme val="minor"/>
      </rPr>
      <t xml:space="preserve"> HECHO EN OBRA; INCLUYE: HABILITADO, CIMBRADO, COLADO, DESCIMBRADO, HERRAMIENTA MENOR, MANO DE OBRA Y TODO LO NECESARIO PARA SU CORRECTA EJECUCION.</t>
    </r>
  </si>
  <si>
    <t>SOL10008</t>
  </si>
  <si>
    <t>SOL10010</t>
  </si>
  <si>
    <t>SOL10011</t>
  </si>
  <si>
    <t>SOL10012</t>
  </si>
  <si>
    <t>SOL10013</t>
  </si>
  <si>
    <t>SOL10014</t>
  </si>
  <si>
    <t>SOL10015</t>
  </si>
  <si>
    <t>SOL10016</t>
  </si>
  <si>
    <t>SOL10017</t>
  </si>
  <si>
    <t>SOL10018</t>
  </si>
  <si>
    <t>CAN10019</t>
  </si>
  <si>
    <t>CAN10020</t>
  </si>
  <si>
    <t>PLU10002</t>
  </si>
  <si>
    <t>PLU1003</t>
  </si>
  <si>
    <t>SAN10005</t>
  </si>
  <si>
    <t>SAN10006</t>
  </si>
  <si>
    <t>SAN10007</t>
  </si>
  <si>
    <t>SAN10008</t>
  </si>
  <si>
    <t>SAN10009</t>
  </si>
  <si>
    <t>SAN10010</t>
  </si>
  <si>
    <t>SAN10011</t>
  </si>
  <si>
    <t>ELEC 10019</t>
  </si>
  <si>
    <t>ELEC10020</t>
  </si>
  <si>
    <t>ELEC1021</t>
  </si>
  <si>
    <t>ALUM10008</t>
  </si>
  <si>
    <t>ALUM10009</t>
  </si>
  <si>
    <t>HID10023</t>
  </si>
  <si>
    <t>HID10024</t>
  </si>
  <si>
    <t>HID10025</t>
  </si>
  <si>
    <t>HID10026</t>
  </si>
  <si>
    <t>HID10027</t>
  </si>
  <si>
    <t>HID10028</t>
  </si>
  <si>
    <t>HID10029</t>
  </si>
  <si>
    <t>HID10030</t>
  </si>
  <si>
    <t>HID10031</t>
  </si>
  <si>
    <t>EDI0001</t>
  </si>
  <si>
    <t>EDI0002</t>
  </si>
  <si>
    <t>EDI0003</t>
  </si>
  <si>
    <t>DRE0001</t>
  </si>
  <si>
    <t>DRE0002</t>
  </si>
  <si>
    <t>DRE0003</t>
  </si>
  <si>
    <t>DRE0004</t>
  </si>
  <si>
    <t>DRE0005</t>
  </si>
  <si>
    <t>DRE0006</t>
  </si>
  <si>
    <t>PAV0001</t>
  </si>
  <si>
    <t>LIM0001</t>
  </si>
  <si>
    <t>BAR0001</t>
  </si>
  <si>
    <t>BAR0002</t>
  </si>
  <si>
    <t>BAR0003</t>
  </si>
  <si>
    <t>BAR0004</t>
  </si>
  <si>
    <t>BAR0005</t>
  </si>
  <si>
    <t>AZO0001</t>
  </si>
  <si>
    <t>AZO0002</t>
  </si>
  <si>
    <t>AZO0003</t>
  </si>
  <si>
    <t>AZO0004</t>
  </si>
  <si>
    <t>AZO0005</t>
  </si>
  <si>
    <t>AZO0006</t>
  </si>
  <si>
    <t>AZO0007</t>
  </si>
  <si>
    <t>AZO0008</t>
  </si>
  <si>
    <t>AZO0009</t>
  </si>
  <si>
    <t>NOTAS</t>
  </si>
  <si>
    <t>N1</t>
  </si>
  <si>
    <t>N2</t>
  </si>
  <si>
    <t>N3</t>
  </si>
  <si>
    <t>N4</t>
  </si>
  <si>
    <t>EDIFICIOS/ACABADOS</t>
  </si>
  <si>
    <t>TODOS LOS CONCEPTOS QUE SE INDICAN EN LAS PARTIDAS DE ALBAÑILERIA Y ACABADOS, DEBEN DE CONSIDERARSE COMO OBRA TOTALMENTE TERMINADA, INCLUYENDO: LA ADQUISICION, EL SUMINISTRO, TRANSPORTE, MANIOBRAS, CARGA, ACARREOS, ELEVACION A CUALQUIER NIVEL, DESCARGA Y ALMACENAMIENTO EN LAS BODEGAS DE CONTRATISTA, Y HASTA EL SITIO DE LA UTILIZACION DE LOS MISMOS EN LA OBRA CON PERSONAL ESPECIALIZADO; PARA LA EJECUCION DE CADA UNO DE LOS TRABAJOS, TAMBIEN DEBERAN CONSIDERARSE: LA MANO DE OBRA, EQUIPO Y/O HERRAMIENTAS PARA LA CARGA, ACARREO, DESDE CUALQUIER NIVEL, Y LA CARGA A CAMION, DE LOS MATERIALES SOBRANTES Y PRODUCTO DE LA LIMPIEZA, EXCAVACIONES Y DEMOLICIONES ADEMAS DEBERAN INCLUIRSE LOS COSTOS POR UTILIZACION DE MAQUINARIA ACTIVA E INACTIVA EN LA PARTE PROPORCIONAL QUE LE CORRESPONDA, (DEPRECIACION, MANTENIMIENTO, CONSUMOS, OPERACION) HERRAMIENTA MENOR Y LIMPIEZA, RETIRANDO LOS EQUIPOS FUERA DE LA ZONA DE, UNA VEZ TERMINADOS LOS TRABAJOS.</t>
  </si>
  <si>
    <t>TODOS LOS CONCEPTOS QUE INTEGRAN Y QUE SE INDICAN EN EL PRESENTE CATALOGO DE OBRA INCLUYEN: TRAZO, NIVELACION, LIMPIEZA DURANTE EL TRANSCURSO DE LOS TRABAJOS Y HASTA SU FINALIZACION, ELEVACIONES A CUALQUIER NIVEL, ACARREOS VERTICALES Y HORIZONTALES DE MATERIALES Y HERRAMIENTAS DESDE LA BODEGA DEL CONTRATISTA HASTA EL LUGAR DE UTILIZACION, RETIRO DE SOBRANTES A PIE DE CAMION Y DENTRO DE LA OBRA, HERRAMIENTA, EQUIPO, ANDAMIOS, MANO DE OBRA, MATERIALES, DESPERDICIOS, AJUSTES, FLETES Y TODO LO NECESARIO PARA LA CORRECTA EJECUCION DE LOS TRABAJOS. EL PAGO SERA POR UNIDAD DE OBRA TOTALMENTE TERMINADA (P.U.O.T.)</t>
  </si>
  <si>
    <t>MUE10011</t>
  </si>
  <si>
    <t>MUE10012</t>
  </si>
  <si>
    <t>SUMINISTRO Y COLOCACION DE REGADERA, INCLUYE: MATERIALES, ACCESORIOS, EQUIPO, HERRAMIENTAS, MANO DE OBRA Y TODO LO NECESARIO PARA SU CORRECTA INSTALACION.</t>
  </si>
  <si>
    <t>SUMINISTRO Y COLOCACION DE WC ESTANDAR PARA ADULTO, INCLUYE: TAQUETE, JUNTA, MANGUERA DE ALIMENTACION PARA WC Y TODO LO NECESARIO PARA SU CORRECTA INSTALACION</t>
  </si>
  <si>
    <t>SOL10019</t>
  </si>
  <si>
    <t>SOL 10020</t>
  </si>
  <si>
    <t>SOL10021</t>
  </si>
  <si>
    <t>SOL10022</t>
  </si>
  <si>
    <t>SOL10023</t>
  </si>
  <si>
    <t>SOL10024</t>
  </si>
  <si>
    <t>SOL10025</t>
  </si>
  <si>
    <t>SOL10026</t>
  </si>
  <si>
    <t>SUMINISTRO Y COLOCACION DE BARRA RECTA DE SEGURIDAD PARA APOYO EN PAREDES DE BAÑOS WC Y LAVABOS DE DISCAPACITADOS DE 90CMS DE LONGITUD, DE ACERO INOXIDABLE CALIBRE 18, LISO SATINADO, DIAMETRO DE 1 1/2". LA BARRA QUEDA A 3" DE LA PARED,  INCLUYE: BASES DE MONTAJE DIAMETRO 3", GROSOR 3/32", TAPAS PARA BASES DIAMETRO 3" ALTO 3/8", CAPACIDAD DE 800LBS PARA BLOQUES ESTRUCTURALES, CUBIERTA A PRESION PARA BASES, ACCESORIOS, EQUIPO, MATERILES, HERRAMIENTAS, MANO DE OBRA Y TODO LO NECESARIO PARA SU CORRECTA INSTALACION.</t>
  </si>
  <si>
    <t>SUMINISTRO Y COLOCACION DE BARRA RECTA DE SEGURIDAD PARA APOYO EN PAREDES DE BAÑOS WC Y LAVABOS DE DISCAPACITADOS DE 50 CMS DE LONGITUD, DE ACERO INOXIDABLE CALIBRE 18, LISO SATINADO, DIAMETRO DE 1 1/2". LA BARRA QUEDA A 3" DE LA PARED,  INCLUYE: BASES DE MONTAJE DIAMETRO 3", GROSOR 3/32", TAPAS PARA BASES DIAMETRO 3" ALTO 3/8", CAPACIDAD DE 800LBS PARA BLOQUES ESTRUCTURALES, CUBIERTA A PRESION PARA BASES, ACCESORIOS, EQUIPO, MATERILES, HERRAMIENTAS, MANO DE OBRA Y TODO LO NECESARIO PARA SU CORRECTA INSTALACION.</t>
  </si>
  <si>
    <t>EL CONCURSANTE GANADOR SE HACE RESPONSABLE SOLIDARIO DEL CONTENIDO DE LOS PLANOS Y CATALOGO Y SI NO ESTA DE ACUERDO CON ALGO DEBERA MANIFESTARLO POR ESCRITO ANTES DE ACEPTAR EL FALLO Y FIRMAR EL CONTRATO. ES RESPONSABILIDAD DE LOS PARTICIPANTES , CUALQUIER INTERPRETACION ERRONEA QUE SE HAGA DE LA INFORMACION PROPORCIONADA POR EL ACNUR, HECHO POR EL CUAL DEBERA ASUMIR EN TERMINOS DE LAS BASES DE LA LICITACION CUALQUIER RESPONSABILIDAD QUE SE DERIVE.</t>
  </si>
  <si>
    <t>EL CONTRATISTA DEBERA DE CONSIDERAR LOS TURNOS DE TRABAJO Y LA CANTIDAD DE OPERARIOS SUFICIENTES, DE TAL MANERA DE NO REBASAR EL TIEMPO ESTABLECIDO EN EL PROGRAMA DE OBRA. EL CONTRATISTA DEBERA CONSIDERAR EL EQUIPO DE SEGURIDAD, NECESARIO PARA LA PROTECCION DEL TRABAJADOR DURANTE LA EJECUCION DE LOS TRABAJOS, YA QUE, EN EL CASO DE UN ACCIDENTE, EL CONSTRATISTA ES EL UNICO RESPONSABLE POR LA SEGURIDAD DE SUS TRABAJADORES EN LA OBRA Y EN LAS ZONA ADYACENTES Y PARA LO CUAL DEBERA DE CONSIDERAR EL EQUIPO NECESARIO COMO SON BOTAS, CASCOS, GUANTES, GOGLES, SEÑALAMIENTOS DE SEGURIDAD, ETC. Y SEGURO DE RRESPONSABILIDADES CIVIL CONTRA TERCEROS.</t>
  </si>
  <si>
    <t>DETALLES EN AZOTEA/ACABADOS</t>
  </si>
  <si>
    <t>SUMINISTRO Y COLOCACION DE PASAMANOS O BARANDAL EN PASILLOS O BALCON DE 1.00 MTS A BASE DE PTR DE 2X2" Y CABLE ACERADO HORIZONTALES ADICIONALES DE 1/4", COLOCACION DE POSTES VERTICALES A CADA 1.50 M. , INCLUYE: PINTURA PRIMARIO ANTICORROSIVO Y ACABADO CON PINTRUA ESMALTE ACRILICO COLOR BLANCO MATE, SOLDADURA, CORTES, MANO DE OBRA, HERRAMIENTA Y TODO LO NECESARIO PARA SU CORRECTA EJECUCION.</t>
  </si>
  <si>
    <t xml:space="preserve">ALDEAS COMITAN </t>
  </si>
  <si>
    <t>PRE01</t>
  </si>
  <si>
    <t>BAÑOS</t>
  </si>
  <si>
    <t>DEMOLICION DE PISO DE MOSAICO EN AREAS PEQUEÑAS INCLUYE: HERRAMIENTA, MANO DE OBRA Y ACARREOS FUERA Y DENTRO DE LA OBRA.</t>
  </si>
  <si>
    <t>DESMONTAR MUEBLES SANITARIOS; INCLUYE: ACARREO A 20 METROS, HERRAMIENTA MENOR, MANO DE OBRA Y TODO LO NECESARIO PARA SU CORRECTA EJECUCION.</t>
  </si>
  <si>
    <t>DESMANTELAMIENTO DE CANCELERÍA METÁLICA O DE MADERA;
INCLUYE: ACARREO A 20 METROS, HERRAMIENTA MENOR, MANO DE OBRA Y TODO LO NECESARIO PARA SU CORRECTA EJECUCION.</t>
  </si>
  <si>
    <t>SUMINISTRO Y COLOCACIÓN DE COLADERA NUM. 24 (PISO), MARCA
HELVEX; INCLUYE: ACARREO, INSTALACIÓN, SELLO CON MORTERO
CEMENTO-ARENA, PROPORCIÓN 1:4, PRUEBAS, LIMPIEZA,
HERRAMIENTA MENOR, MANO DE OBRA Y TODO LO NECESARIO PARA SU CORRECTA EJECUCION.</t>
  </si>
  <si>
    <t>SUMINISTRO Y COLOCACION DE PISO DE LOSETA VITROPISO 20 X 20
CMS. ASENTADO CON MORTERO CEMENTO-ARENA 1:3; INCLUYE:
ACARREOS, CORTES, LECHADEADO CON CEMENTO BLANCO, LIMPIEZA, AJUSTES, DESPERDICIOS, COLOCACION, NIVELACIÓN, HERRAMIENTA MENOR, MANO DE OBRA Y TODO LO NECESARIO PARA SU CORRECTA EJECUCION.</t>
  </si>
  <si>
    <t>SUMINISTRO Y COLOCACION DE AZULEJO LISO EN MURO DE 20x30 CM, ASENTADO CON PEGA AZULEJO Y LECHADEADO CON CEMENTO
BLANCO; INCLUYE: CORTES, AJUSTES, DESPERDICIOS, NIVELACIÓN,
MANO DE OBRA, LIMPIEZA Y TODO LO NECESARIO PARA SU CORRECTA EJECUCION.</t>
  </si>
  <si>
    <t>DEMOLICION DE AZULEJO DE 20 x 20 EN MUROS, INCLUYE: MATERIALES, MANO DE OBRA HERRAMIENTA Y EQUIPO,ACARREOS DENTRO Y FUERA DE LA OBRA</t>
  </si>
  <si>
    <t>SUMINISTRO Y COLOCACION DE REGADERA HELVEX No. 100, CON DOS LLAVES O SIMILAR; INCLUYE: ACARREO, PRUEBAS, ENSAMBLE PARA MEZCLADORA, EMPOTRADO, HERRAMIENTA MENOR, MANO DE OBRA Y TODO LO NECESARIO PARA SU CORRECTA EJECUCION</t>
  </si>
  <si>
    <t>SUMINISTRO Y COLOCACIÓN DE ACCESORIO DE PORCELANA LAMOSA O SIMILAR; INCLUYE: ACARREO, APERTURA DEL HUECO EN MURO, COLOCACIÓN, AMACIZADO CON MORTERO CEMENTO-ARENA 1:4, LIMPIEZA, HERRAMIENTA MENOR, MANO DE OBRA Y TODO LO NECESARIO PARA SU CORRECTA EJECUCION</t>
  </si>
  <si>
    <t>SUMINISTRO Y COLOCACIÓN DE CANCEL PARA BAÑO EN DOS HOJAS CORREDIZAS ARMADO CON PERFILES DE ALUMINIO LÍNEA DE ECONOMICA, ANODIZADO DURANODICK, CON ACRÍLICO DE 3 MM, COLOR TRANSPARENTE. INCLUYE: MATERIALES, ACARREOS, CORTES, DESPERDICIOS, HERRAJES, ESCUADRAS, JALADERAS, CARRETILLAS, TORNILLOS, VINILOS, FIJACIÓN, SELLADO CON SILICÓN, MANO DE OBRA, EQUIPO, HERRAMIENTA Y TODO LO NECESARIO PARA SU CORRECTA EJECUCION.</t>
  </si>
  <si>
    <t>REHABILITACON DE PUERTA DE MADERA DE DOBLE ABATIMIENTO, INCLUYE: CAMBIO DE MADERA NECESARIA, LIJADO, RASPADO DE PINTURA DE ESMALTE EXISTENTE, TRATADO, CURADO DE LA MADERA, CHAPA IGUAL O SIMILAR A LA EXISTENTE, SELLADOR, ACABADO CON BARNIZ NATURAL, MATERIALES NECESARIOS,  HERRAMIENTA, MANO DE OBRA, ACARREOS DENTRO Y FUERA DE LA OBRA.</t>
  </si>
  <si>
    <t>SUMINISTRO Y COLOCACION DE ESPEJO DE 40 X 60 CM. CON MARCO DE ALUMINIO Y BASTIDOR DE MADERA, INCLUYE: HERRAMIENTA, MANO DE OBRA, ACARREOS FUERA Y DENTRO DE LA OBRA, PIJAS Y TAQUETES.</t>
  </si>
  <si>
    <t>REHABILITACION DE W.C. TANQUE BAJO, INCLUYE: LIMPIEZA DEL MUEBLE CAMBIO DE JUEGO DE HERRAJES DE BRONCE, VALVULA DE ESFERA DE 1/2", LIJA, PASTA, SOLDADURA, ACARREOS FUERA Y DENTRO DE LA OBRA, HERRAMIENTA, MANO DE OBRA</t>
  </si>
  <si>
    <t>DESMONTAJE Y MONTAJE DE MUEBLES SANITARIOS (LAVABOS, W.C, MINGITORIOS, TARJAS). INCLUYE: MATERIALES, ACCESORIOS NECESARIOS PARA SU REINSTALACION Y COLOCACION, HERRAMIENTAS, MANO DE OBRA, EQUIPO, ACARREOS DENTRO Y FUERA DE LA OBRA</t>
  </si>
  <si>
    <t>REHABILITACON DE PUERTA DE MADERA DE DOBLE ABATIMIENTO, INCLUYE: CAMBIO DE MADERA NECESARIA,
LIJADO, RASPADO DE PINTURA DE ESMALTE EXISTENTE, TRATADO, CURADO DE LA MADERA, CHAPA IGUAL O SIMILAR
A LA EXISTENTE, SELLADOR, ACABADO CON BARNIZ NATURAL, MATERIALES NECESARIOS, HERRAMIENTA, MANO DE
OBRA, ACARREOS DENTRO Y FUERA DE LA OBRA</t>
  </si>
  <si>
    <t>SUMINISTRO Y COLOCACIÓN DE CERRADURA PARA PUERTA DE
INTERCOMUNICACIÓN, MARCA YALE MOD. A 80PS; INCLUYE: ACARREO, MATERIALES PARA SU FIJACION, HERRAMIENTA MENOR, MANO DE OBRA Y TODO LO NECESARIO PARA SU CORRECTA EJECUCION.</t>
  </si>
  <si>
    <t>TRAMITE DE LICENCIA Y PERMISO (ALINEAMIENTO Y NUMERO OFICIAL, FACTIBILIDAD DE USO Y DESTINO DE SUELO, LICENCIA DE CONSTRUCCION Y AVISO DE TERMINACION DE OBRA; INCLUYE: FIRMAS DE RESPONSABLES Y CORRESPONSABLES DE OBRA).</t>
  </si>
  <si>
    <t>TOTAL</t>
  </si>
  <si>
    <t>COCINA</t>
  </si>
  <si>
    <t>REHABILITACION DE PUERTA DE MADERA , INCLUYE REPOSION DE MARCO, DESMONTAJE, MONTAJE, RASPADO,
BARNIZADO, PROTECCION CON PENTACLOROFENOL, HERRAMIENTAS, MANO DE OBRA, ACARREOS DENTRO Y FUERA
DE LA OBRA.</t>
  </si>
  <si>
    <t>REHABILITACION DE MESAS DE CONCRETO DE 60 CMS. DE ANCHO POR 8 CMS. DE ESPESOR EMPONTRADAS EN MURO
DE TABIQUE SOBRE MURO CAPUCHINO INCLUYE: FARRADA DE AZULEJO LISO BLANCO DE 20x20 CMS. ASENTADO CON PEGAZULEJO EN LA CUBIERTA SUPERIOR, REBABEAR, PICAR Y PULIR CON CEMENTO BLANCO, LOS ENTREPAÑOS HORIZONTALES DE 55 CMS. PUERTAS ABATIBLES DE TAMBOR DE MADERA DE PINO DE 1RA FORRADA CON TRIPLAY DE
CAOBILLA DE 3 MM. ACABADO BARNIZ NATURAL, BISAGRAS DE 2"x11/2", PEILLA DE CHAPETON DORADO DE 1", CHAPA,
PREPARACION PARA TARJAS, HERRAMIENTA, MATERIALES, MANO DE OBRA Y ACARREOS FUERA DE LA OBRA.</t>
  </si>
  <si>
    <t>SUMINISTRO Y COLOCACION DE TARJA DE ACERO INOXIDABLE CON ESCURRIDERO DERECHO O IZQUIERDO DE 0.60x0.60 MTS., INCL: LLAVE DE NARIZ CROMADA, CESPOL DE PLOMO, MENSULAS, CANASTA Y CONTRA CANASTA, SOLDADURA, SOPORTES, CONEXIONES Y TODO LO NECESARIO PARA SU CORRECTO FUNCIONAMIENTO.</t>
  </si>
  <si>
    <t>DESMONTAR TEJA DE BARRO CON RECUPERACION DE MATERIAL, INCLUYE: ANDAMIOS DE 0.00 HASTA 12.00 MTS DE
ALTURA, HERRAMIENTA, MANO DE OBRA Y ACARREOS FUERA Y DENTRO DE LA OBRA.</t>
  </si>
  <si>
    <t>DESMANTELAMIENTO DE TECHUMBRES DE LAMINA DE ASBESTO O METALICAS, HASTA 3.0 MTS DE ALTURA, RECUPERANDO EL MATERIAL, INCLUYE: HERRAMIENTA, MANO DE OBRA Y ACARREOS FUERA Y DENTRO DE LA OBRA.</t>
  </si>
  <si>
    <t>DESMANTELAMIENTO DE FALSO PLAFOND EN CUALQUIER NIVEL, A BASE DE PLACA DE CELOTEX O TABLAROCA, INCLUYENDO: BASTIDOR, COLGANTERIAS, ANDAMIOS A CUALQUIER ALTURA, HERRAMIENTA, MANO DE OBRA Y ACARREOS FUERA Y DENTRO DE LA OBRA.</t>
  </si>
  <si>
    <t>FALSO PLAFOND DE TABLAROCA (12.7 MM.) CON SUSPENSIÓN OCULTA HASTA 4.00 M. DE ALTURA, INCLUYE BALACEADO, COLGANTERIA DE ALAMBRE GALVANIZADO No. 14, ALAMBRE RECOCIDO No. 16, CANALETA DE 38 MM. CALIBRE 22 CON PINTURA ANTICORROSIVA, ANCLAS DE AGUJERO "RAMSET" O SIMILAR CANAL LISTÓN, PERFACINTA, REDIMIX, ANDAMIOS,
HERRAMIENTA, SUMINISTROS, MANO DE OBRA, LIMPIEZA Y TODO LO NECESARIO PARA SU CORRECTA EJECUCION.</t>
  </si>
  <si>
    <t>REINSTALACION DE TEJA DE BARRO TIPO TUCHTLAN No. 12 DE 40x15 CMS., CON REPOSICION DEL 20% DE PIEZAS, ASENTADO CON MORTERO CEM-CAL-ARENA, 1:2:6, INCLUYE: MATERIALES, LIMPIEZA, HERRAMIENTA, MANO DE OBRA, Y ACARREOS DENTRO Y FUERA DE LA OBRA ELEVACION DE MATERIALES A LOSA DE AZOTEA DE 1 NIVEL</t>
  </si>
  <si>
    <t>REHABILITACION DE MUEBLE HECHO EN OBRA, INCLUYE: BARNIZ DE BROCHA, REHABILITACION DE PUERTAS ABATIBLES, BISAGRAS, CERRADURA DE SEGURIDAD MCA. SCOVILL O SIMILAR EN CALIDAD Y COSTO MOD. US26D CROMO MATE, JALADERAS, CLAVOS, HERRAMIENTA, MANO DE OBRA, ACARREOS FUERA Y DENTRO DE LA OBRA, SEGÚN PROYECTO.</t>
  </si>
  <si>
    <t>SUMINISTRO Y COLOCACIÓN DE CERRADURA PARA PUERTA DE
INTERCOMUNICACIÓN, MARCA YALE MOD. A 80PS; INCLUYE: ACARREO, MATERIALES PARA SU FIJACION, HERRAMIENTA MENOR, MANO DE OBRA Y TODO LO NECESARIO PARA SU CORRECTA EJECUCION</t>
  </si>
  <si>
    <t>REPARACION DE SALIDA HIDRAULICA Y SANITARIA EN TARJA, EN BERTEDEROS, EN LAVADEROS DE COCINA, EN LLAVES DE NARIS. INCL. SUSTITUCION DE TUBERIA DAÑADAS DE P.V.C. Y COBRE DE DIAMETRO DE 13 A 51 MM Y SOPLETEADO DE TUBERIA PARA LIMPIEZA.</t>
  </si>
  <si>
    <t>REHABILITACIÓN VENTANAS METÁLICAS, INCLUYE: HERRAMIENTA, MANO DE OBRA Y ACARREOS FUERA Y DENTRO
DE LA OBRA</t>
  </si>
  <si>
    <t>0105</t>
  </si>
  <si>
    <t>DESMANTELAMIENTO DE CANCELERÍA METÁLICA O DE MADERA; INCLUYE: ACARREO A 20 METROS, HERRAMIENTA MENOR, MANO DE OBRA Y TODO LO NECESARIO PARA SU CORRECTA EJECUCION.</t>
  </si>
  <si>
    <t>SUMINISTRO Y COLOCACIÓN DE COLADERA NUM. 24 (PISO), MARCA HELVEX; INCLUYE: ACARREO, INSTALACIÓN, SELLO CON MORTERO CEMENTO-ARENA, PROPORCIÓN 1:4, PRUEBAS, LIMPIEZA, HERRAMIENTA MENOR, MANO DE OBRA Y TODO LO NECESARIO PARA SU CORRECTA EJECUCION.</t>
  </si>
  <si>
    <t>SUMINISTRO Y COLOCACION DE PISO DE LOSETA VITROPISO 20 X 20 CMS. ASENTADO CON MORTERO CEMENTO-ARENA 1:3; INCLUYE: ACARREOS, CORTES, LECHADEADO CON CEMENTO BLANCO, LIMPIEZA, AJUSTES, DESPERDICIOS, COLOCACION, NIVELACIÓN, HERRAMIENTA MENOR, MANO DE OBRA Y TODO LO NECESARIO PARA SU CORRECTA EJECUCION.</t>
  </si>
  <si>
    <t>SUMINISTRO Y COLOCACION DE AZULEJO LISO EN MURO DE 20x30 CM, ASENTADO CON PEGA AZULEJO Y LECHADEADO CON  CEMENTO BLANCO; INCLUYE: CORTES, AJUSTES, DESPERDICIOS, NIVELACIÓN, MANO DE OBRA, LIMPIEZA Y TODO LO NECESARIO PARA SU CORRECTA EJECUCION.</t>
  </si>
  <si>
    <t>REHABILITACION DE PUERTA DE MADERA , INCLUYE REPOSION DE MARCO, DESMONTAJE, MONTAJE, RASPADO, BARNIZADO, PROTECCION CON PENTACLOROFENOL, HERRAMIENTAS, MANO DE OBRA, ACARREOS DENTRO Y FUERA DE LA OBRA.</t>
  </si>
  <si>
    <t>SARDINEL DE CONCRETO F'c=150 KG/CM2 DE 10X10 CM, CON FORRO DE AZULEJO ANTIDERRAPANTE, ASENTADO CON CEMENTO CREST Y LECHADEADO CON CEMENTO BLANCO; INCLUYE: CORTES, AJUSTES, DESPERDICIOS, MANO DE OBRA, LIMPIEZA Y TODO LO NECESARIO PARA SU CORRECTA EJECUCION</t>
  </si>
  <si>
    <t>LIMPIEZA TRAZO Y NIVELACIÓN EN ÁREA DE DESPLANTE DE
EDIFICACIONES. INCLUYE TODO LO NECESARIO PARA SU CORRECTA EJECUCION.</t>
  </si>
  <si>
    <t>FALDON DE TABLAROCA DE 10 CM. DE ESPESOR Y 30 CM. DE ALTURA 2 CARAS, ACABADO APARENTE PARA RECIBIR PINTURA O TEXTURIZADO FIJADO A LOSA O TRABE, A CUALQUIER ALTURA. INCLUYE: SUMINISTRO DE MATERIALES, FABRICACION, MANO DE OBRA, BOQUILLAS, NIVELACION, PLOMEO, MANIOBRAS, HERRAMIENTAS, ACARREOS INTERNOS, JUNTEADO, DETALLES, DESPERDICIOS Y TODO LO NECESARIO PARA SU CORRECTA INSTALACION</t>
  </si>
  <si>
    <t>DESMONTAJE Y MONTAJE DE LUMINARIAS 2x74 WATTS EXISTENTES PARA PODER HACER LA REPARACION DE LAS
SALIDAS ELECTRICAS EXISTENTES Y DEJARLAS DE NUEVO FUNCIONANDO INCLUYE: DESCABLEADO, CABLEADO,
ANCLAS PARA SU FIJACION, HERRAMIENTA, MANO DE OBRA, PLACAS DE CONEXION Y TODO LO NECESARIO PARA SU CORRECTA EJECUCIÓN</t>
  </si>
  <si>
    <t>SUMINISTRO Y COLOCACION DE CORTINEROS DE 2.00 MTRS CON CORTINAS INCLUYE: COLCHON, ACARREOS FUERA Y DENTRO DE LA OBRA, MANO DE OBRA Y TODO LO NECESARIO PARA SU CORRECTA EJECUCION</t>
  </si>
  <si>
    <t>CASA</t>
  </si>
  <si>
    <t>SUMINISTRO Y APLICACIÓN DE PINTURA VINILICA DE 5000 CICLOS DE LAVADO COMO MINIMO CALIDAD "A" SEGUN LA NOM-U-97-1981 EN MUROS APLANADO DE MEZCLA, INCLUYE: LIMPIEZA, PREPARACION DE LA SUPERFICIE, MATERIALES, MANO DE OBRA, HERRAMIENTA, ANDAMIOS Y TODO LO NECESARIO PARA SU CORRECTA EJECUCION.</t>
  </si>
  <si>
    <t>APLICACION DE PULIDO EN PISO DE GRANITO. INCLUYE: RESANE DEL PISO EXISTENTE A BASE DE GRANITO Y PEGA MARMOL, ADHESIVO ACELERANTE, ACIDO AXALICO, DISCO CANELA, ABRILLANTADO CON PULIDORA TRIFASICA, MATERIALES, MANO DE OBRA, HERRAMIENTAS Y ACARREOS DENTRO Y FUERA DE LA OBRA.</t>
  </si>
  <si>
    <t>DESMANTELAMIENTO DE TECHUMBRES DE LAMINA DE ASBESTO O METÁLICAS, HASTA 3.0 METROS DE ALTURA, RECUPERANDO EL MATERIAL; INCLUYE: ACARREO A 20 METROS, HERRAMIENTA MENOR, MANO DE OBRA Y TODO LO NECESARIO PARA SU CORRECTA EJECUCION.</t>
  </si>
  <si>
    <t>SUMINISTRO Y COLOCACION DE POLICARBONATO CELULAR DE 6 MM DE ESPESOR COLOR GRIS PLATA DE 2.10 M. DE
ANCHO Y 11.00 M. DE LONGITUD, INCLUYE: PERFILES PHP 6 MM CRISTAL, PERFIL PUP DE 6MM, PERFIL PUP, SILICON
SIKASIL TRANSPARENTE, RONDANAS DE PLASTICO CON TAPA, TORNILLOS AUTOTALADRANTES DE 1/8"x1/2", ISAJE DE
MATERIALES A UNA ALTURA DE 0.00 A 9.00 MTS. DE ALTURA, ACARREOS, LIMPIEZA, CORTES. DESPERDICIOS,
HERRAMIENTA, EQUIPO Y MANO DE OBRA</t>
  </si>
  <si>
    <t>DESMONTAR MUEBLE HECHO EN OBRA CON RECUPERACION DE MATERIAL. INCLUYE: HERRAMIENTAS,MANO DE OBRA Y ACARREOS DENTRO Y FUERA DE LA OBRA.</t>
  </si>
  <si>
    <t>COLOCACION DE MUEBLE TIPO ANAQUEL CON 3.08 MTS. DE LARGO, 0.70 MTS. DE ANCHO, 0.60 MTS DE ALTO, INCLUYE: ZOCLOS DE MADERA DE CEDRO, CLAVOS, BARNIZ EPOXICO SEMIMATE, ACCESORIOS, CORTES, AJUSTES, HERRAMIENTA, MANO DE OBRA, ACARREOS FUERA Y ELEMENTOS DE FIJACION.</t>
  </si>
  <si>
    <t>PU00001</t>
  </si>
  <si>
    <t>SUMINISTRO Y COLOCACION DE TECHUMBRE A BASE DE MULTYTECHO DE 2" DE ESPESOR CON LAMINA PINTRO CAL. 26/26, INCLUYE; CABALLETE, CLOSURE, TAPAJUNTA, TAPAGOTEROS, ESQUINEROS, PLACAS DE FIJACION, PIJAS, REMACHES, SELLADORES Y TODO LO NECESARIO PARA SU CORRECTA COLOCACION, ACARREOS DENTRO Y FUERA DE LA OBRA, MATERIALES, MANO DE OBRA, HERRAMIENTA Y ANDAMIOS A CUALQUIER ALTURA.</t>
  </si>
  <si>
    <t>DESMANTELAMIENTO DE MURO A BASE DE TRIPLAY DE 16 MM. INCLUYE: RECUPERACION DE MADERA, HERRAMIENTA,
MANO DE OBRA Y ACARREOS</t>
  </si>
  <si>
    <t>SUM. Y COLOC. DE PUERTA DE MADERA DE PINO DE 2a. RECUBIERTA CON TRIPLAY DE 6 MM DE 2.30 X 1.00 MTS. INCL:
FIJACION RESANES,CHAPA MOD. 715 DE PHILLIPS, HERRAMIENTA, MANO DE OBRA Y ACARREOS FUERA Y DENTRO DE LA OBRA</t>
  </si>
  <si>
    <t>REHABILITACION DE SALIDA DE GAS, INCLUYE: DESASOLVE DE TUBERIA EXISTENTE DESDE EL AREA DE TRABAJO
HASTA LA ALIMENTACION, SUSTITUCION DE TUBERIAS, CONEXIONES Y ACCESORIOS NUEVOS EN CASO DE SER
NECESARIO, HERRAMIENTA, MANO DE OBRA, ACARREOS DENTRO Y FUERA DE LA OBRA, PRUEBAS Y TODO LO
NECESARIO PARA SU CORRECTA EJECUCION</t>
  </si>
  <si>
    <t>FIRME DE CONCRETO F'C=150 KG/CM2 DE 10 CMS. DE ESPESOR; INCLUYE: NIVELACION, COMPACTACION, LIMPIEZA,
CURADO, HERRAMIENTA, MANO DE OBRA Y ACARREOS FUERA Y DENTRO DE LA OBRA.</t>
  </si>
  <si>
    <t>MURO DE 15Cm. ESP. DE BLOCK HUECO DE 15x20x40Cm. ASENTADO CON MORTERO CEM-ARENA 1:5. ACABADO COMUN. HASTA UNA ALTURA DE 0 A 3M. INCLUYE: ACARREOS A 20 MTS. DESPERDICIOS, LIMPIEZA, MATERIALES, ANDAMIOS, MANO DE OBRA EQUIPO, HERRAMIENTA Y TODO LO NECESARIO PARA SU CORRECTA EJECUCION.</t>
  </si>
  <si>
    <t>CASTILLO DE CONCRETO F'C=150 KG/CM2 DE 15 X 30 CMS. ARMADO CON 6 VARILLAS No. 3 Y ESTRIBOS No. 2 A CADA 15 CMS. Y CIMBRA CON MADERA DE PINO DE 3A; INCLUYE: HABILITADO, CIMBRADO, DESCIMBRADO, HERRAMIENTA MENOR, MANO DE OBRA Y TODO LO NECESARIO PARA SU CORRECTA EJECUCION.</t>
  </si>
  <si>
    <t>CADENA DC-2 DE CONCRETO F'C = 250 KG/CM2 DE 15 X 20 CMS.
ARMADO CON 4 VARILLAS No 4. ESTRIBOS No 2. A CADA 20 CMS. Y CIMBRA DE MADERA DE PINO DE 3A; INCLUYE: HABILITADO,
CIMBRADO, DESCIMBRADO, HERRAMIENTA MENOR, MANO DE OBRA Y TODO LO NECESARIO PARA SU CORRECTA EJECUCION.</t>
  </si>
  <si>
    <t>APLANADO DE MURO CON MORTERO CEMENTO-CAL-ARENA 1:2:6 A PLOMO Y REGLA, ACABADO ESPONJEADO; INCLUYE: REMATES, BOQUILLAS, PREPARACIÓN DE LA SUPERFICIE, PLOMEADO, ANDAMIOS, MANO DE OBRA Y TODO LO NECESARIO PARA SU CORRECTA EJECUCION.(0.00 A 3.00 M DE ALTURA)</t>
  </si>
  <si>
    <t>SUMINISTRO Y COLOCACIÓN DE JUNTA CONSTRUCTIVA A BASE DE CELOTEX IMPREGNADO, PARA JUNTAS FRÍAS EN CONSTRUCCIÓN DE EDIFICIOS, INCLUYE: CORTES, AJUSTES, COLOCACIÓN, DESPERDICIOS, JUNTA DE ANCHO VARIABLE DE 13 MM. DE ESPESOR Y TODO LO NECESARIO PARA SU CORRECTA EJECUCION</t>
  </si>
  <si>
    <t>CORTE CON CORTADORA EN PAVIMENTO Y/O BANQUETAS DE
CONCRETO HIDRÁULICO CON PROFUNDIDAD MÍNIMA DE 2.5 CMS, MEDIDO POR LÍNEA DE CORTE; INCLUYE: ACARREO A 20 METROS MEDIDO SUELTO, HERRAMIENTA MENOR Y MANO DE OBRA. INCLUYE TODO LO NECESARIO PARA SU CORRECTA EJECUCION.</t>
  </si>
  <si>
    <t>DEMOLICIÓN DE PISO DE CONCRETO DE 8 A 10 CMS DE ESPESOR;
INCLUYE: ACARREO A 20 METROS, HERRAMIENTA MENOR, MANO DE OBRA Y TODO LO NECESARIO PARA SU CORRECTA EJECUCION.</t>
  </si>
  <si>
    <t>EXCAVACIÓN A MANO EN TERRENO TIPO "B" DE 0.0 A 2.0 O METROS DE PROFUNDIDAD SECCIÓN OBLIGADA; INCLUYE: ACARREO A 20 METROS, AFINES DE TALUDES, TRASPALEOS, AFINES DE FONDO, HERRAMIENTA MENOR, MANO DE OBRA Y TODO LO NECESARIO PARA SU CORRECTA</t>
  </si>
  <si>
    <t>PLANTILLA DE CONCRETO HECHO EN OBRA F'c=50 KG/CM2 CON UN ESPESOR PROMEDIO DE 6 CM. INCLUYE TODO LO NECESARIO PARA SU CORRECTA EJECUCION.</t>
  </si>
  <si>
    <t>ACERO PARA REFUERZO EN CIMENTACIÓN CON VARILLA NO. 3 Fy =4200 KG/CM2, INCLUYE: SUMINISTRO EN OBRA, ACARREOS INTERNOS, HABILITADO, COLOCACIÓN, AMARRE, GANCHOS, TRASLAPES, DESPERDICIOS, DOBLECES EN CUALQUIER ELEMENTO ESTRUCTURAL, HERRAMIENTA MENOR, MANO DE OBRA Y TODO LO NECESARIO PARA SU CORRECTA EJECUCION.</t>
  </si>
  <si>
    <t>ACERO PARA REFUERZO EN CIMENTACIÓN CON VARILLA NO.4, 5, 6 AL12 Fy=4200 KG/CM2, INCLUYE: SUMINISTRO EN OBRA, ACARREOS INTERNOS, HABILITADO, COLOCACIÓN, AMARRE, GANCHOS, TRASLAPES, DESPERDICIOS, DOBLECES, HERRAMIENTA MENOR, MANO DE OBRA Y TODO LO NECESARIO PARA SU CORRECTA EJECUCION.</t>
  </si>
  <si>
    <t>CIMBRA PARA CIMENTACIÓN CON MADERA DE PINO DE 3a. ACABADO COMÚN, MEDIDA POR SUPERFICIE DE CONTACTO, INCLUYE: MATERIA LES, MANO DE OBRA EN HABILITADO, CIMBRADO, DESCIMBRADO Y TODO LO NECESARIO PARA SU CORRECTA EJECUCION.</t>
  </si>
  <si>
    <t>CIMBRA PARA CIMENTACIÓN EN CONTRATRABE CON MADERA DE PINO DE 3a. MEDIDA POR SUPERFICIE DE CONTACTO, INCLUYE: MATERIA LES, MANO DE OBRA EN HABILITADO, CIMBRADO, DESCIMBRADO Y TODO LO NECESARIO PARA SU CORRECTA EJECUCION.</t>
  </si>
  <si>
    <t>CONCRETO F'c=250 KG/CM2 EN CIMENTACIÓN CON CEMENTO NORMAL, EL TAMAÑO MÁXIMO DEL AGREGADO SERÁ DE 3/4" Y SU CALIDAD Y BANCO DE PROCEDENCIA, DEBERÁN SER APROBADOS POR LA SECRETARIA, ELABORADO EN OBRA CON MAQUINA REVOLVEDORA, COLOCADO, VIBRADO, CURADO Y TODO LO NECESARIO PARA SU CORRECTA EJECUCION.</t>
  </si>
  <si>
    <t>DESMANTELAMIENTO DE PISO DE LOSETA DE GRANITO. INCLUYE: RETIRO DE LOSETA Y MORTERO CON MARRO Y
CINCEL, MANO DE OBRA, HERRAMIENTAS Y ACARREOS DENTRO Y FUERA DE LA OBRA. TRABAJO TERMINADO</t>
  </si>
  <si>
    <t>COL. PISO DE GRANITO (30X30CM) ASENTADO CON MORTERO CEM-ARENA 1:4; INCLUYE: CORTES, AJUSTES, DESPERDICIOS, COLOCACION, NIVELACION, LECHADEADO CON CEMENTO BLANCO, LIMPIEZA, HERRAMIENTA, MANO DE OBRA Y ACARREOS FUERA Y DENTRO DE LA OBRA.</t>
  </si>
  <si>
    <t>DESMONTAR COLADERA EXISTENTE INCLUYE: MATERIAL NECESARIO PARA REPONER PISO ACARREOS, MANO DE
OBRA Y HERRAMIENTAS.</t>
  </si>
  <si>
    <t>REHABILITACION DE ENTREPAÑOS DE MADERA A BASE MADERA DE TAMBOR DE 1 1/2"; INCLUYE: CAMBIO DE MADERA NECESARIA, LIJADO, RASPADO DE PINTURA DE ESMALTE EXISTENTE, TRATADO, CURADO DE LA MADERA, SELLADOR, ACABADO CON BARNIZ NATURAL, MATERIALES NECESARIOS, HERRAMIENTA, MANO DE OBRA, ACARREOS DENTRO Y FUERA DE LA OBRA</t>
  </si>
  <si>
    <t>PU000002</t>
  </si>
  <si>
    <t>REHABILITACION DE PUERTA DE MADERA DE DOBLE ABATIMIENTO, INCLUYE: CAMBIO DE MADERA NECESARIA, LIJADO, RASPADO DE PINTURA DE ESMALTE EXISTENTE, TRATADO, CURADO DE LA MADERA, CHAPA IGUAL O SIMILAR A LA EXISTENTE, SELLADOR, ACABADO CON BARNIZ NATURAL, MATERIALES NECESARIOS, HERRAMIENTA, MANO DE OBRA, ACARREOS DENTRO Y FUERA DE LA OBRA</t>
  </si>
  <si>
    <t>SUMINISTRO Y COLOCACION DE PUERTAS DE MADERA PARA CLOSET INCLUYE: ACCESORIOS PARA FIJACION, MATERIALES, BARNIZADO, CURADO, HERRAMIENTA, MANO DE OBRA, ACARREOS DENTRO Y FUERA DE LA OBRA.</t>
  </si>
  <si>
    <t>SUMINISTRO Y COLOCACIÓN DE CERRADURA PARA PUERTA DE INTERCOMUNICACIÓN, MARCA YALE MOD. A 80PS; INCLUYE: ACARREO, MATERIALES PARA SU FIJACION, HERRAMIENTA MENOR, MANO DE OBRA Y TODO LO NECESARIO PARA SU CORRECTA EJECUCION.</t>
  </si>
  <si>
    <t xml:space="preserve"> </t>
  </si>
  <si>
    <t>SUMINISTRO Y APLICACIÓN DE PINTURA VINILICA DE 5000 CICLOS DELAVADO COMO MINIMO CALIDAD "A" SEGUN LA NOM-U-97-1981 EN PLAFONES DE TABLA ROCA, INCLUYE: LIMPIEZA, PREPARACION DE LA SUPERFICIE, MATERIALES, MANO DE OBRA,HERRAMIENTA, ANDAMIOS Y TODO LO NECESARIO PARA SU CORRECTA EJECUCION</t>
  </si>
  <si>
    <t>RELLENO DE EXCAVACIONES PARA ESTRUCTURAS Y/O PARA
ALCANZAR NIVELES DE PROYECTO, EN CAPAS DE 20 CMS DE ESPESOR, COMPACTADO CON PISÓN AL 90 %, SEGÚN PRUEBA PROCTOR, PREVIA LA INCORPORACIÓN DEL AGUA NECESARIA; INCLUYE: SUMINISTRO Y EXTENDIDO DEL MATERIAL, ACARREOS, MEDIDO COMPACTO CON MATERIAL MEJORADO, HERRAMIENTA MENOR, MANO DE OBRA Y TODO LO NECESARIO PARA SU CORRECTA EJECUCION.</t>
  </si>
  <si>
    <t>ACARREOS EN CAMIÓN CON CARGA MANUAL DE TIERRA Y MATERIAL MIXTO, PRODUCTO DE LAS EXCAVACIONES QUE NO SEAN ROCA, MEDIDO SUELTO. PRIMER KILÓMETRO PAVIMENTO Y TODO LO NECESARIO PARA SU CORRECTA EJECUCION.</t>
  </si>
  <si>
    <t>ACARREOS EN CAMIÓN DE TIERRA Y MATERIAL MIXTO, PRODUCTO DE LAS EXCAVACIONES QUE NO SEAN ROCA, MEDIDO SUELTO, DEMOLICIONES DE MAMPOSTERIA, DEMOLICIONES DE CONCRETO, TALA DE ARBOLES. KM 2 AL KM 20 EN PAVIMENTO Y TODO LO NECESARIO PARA SU CORRECTA EJECUCION</t>
  </si>
  <si>
    <t>M3-KM</t>
  </si>
  <si>
    <t>RELLENO DE EXCAVACIONES PARA ESTRUCTURAS Y/O PARA
ALCANZAR NIVELES DE PROYECTO, EN CAPAS DE 20 CMS DE ESPESOR, COMPACTADOS CON RODILLO VIBRATORIO MANUAL O EQUIPO SIMILAR, AL 90% , SEGÚN PRUEBA PROCTOR, PREVIA LA
INCORPORACIÓN DEL AGUA NECESARIA; INCLUYE: ACARREOS, MEDIDO COMPACTO. CON MATERIAL PRODUCTO
DE EXCAVACIÓN, EXTENDIDO DEL MATERIAL, HERRAMIENTA MENOR, MANO DE OBRA Y TODO LO NECESARIO PARA SU CORRECTA EJECUCION.</t>
  </si>
  <si>
    <t>TOTAL CASA</t>
  </si>
  <si>
    <t>BAÑO</t>
  </si>
  <si>
    <t>ACARREOS EN CAMIÓN CON CARGA MANUAL, DEL PRODUCTO DE LAS DEMOLICIONES DE MAMPOSTERÍA, ROCA SUELTA, CARPETAS,
EMPEDRADOS Y SIMILARES. MEDIDO SUELTO PRIMER KILÓMETRO PAVIMENTO Y TODO LO NECESARIO PARA SU CORRECTA EJECUCION.</t>
  </si>
  <si>
    <t>SALIDA HIDRAULICA PARA FLUXOMETRO, CON TUBO DE HIDRAULICO DE COBRE TIPO "M". INCLUYE VALVULA
CONTROL, RAMALEO CON TUBO DE COBRE DE 32 A 38 MM DE DIAMETRO SEGUN NECESIDADES DEL MUEBLE,
CONEXIONES, ALIMENTACION Y DESCARGA DE TINACO, CONECTORES, COPLES, REDUCCION CAMPANA COBRE,
ACARREOS FUERA Y DENTRO DE LA OBRA, PRUEBA HIDROSTATICA, SOLDADURA, HERRAMIENTA, MANO DE OBRA Y
TODO LO NECESARIO PARA SU BUEN FUNCIONAMIENTO</t>
  </si>
  <si>
    <t>SUMINISTRO Y COLOCACIÓN DE FLUXOMETRO DE PEDAL APARENTE MOD. 310-32 MM, MARCA HELVEX; INCLUYE: ACARREO, PRUEBAS, MATERIALES PARA SU FIJACIÓN, HERRAMIENTA MENOR, MANO DE OBRA Y TODO LO NECESARIO PARA SU CORRECTA EJECUCION.</t>
  </si>
  <si>
    <t>DESMANTELAMIENTO DE SALIDAS HIDRAULICA Y SANITARIA EXISTENTES, INCL. EXCAVACION, DESCONEXION DE PIEZAS DE COBRE Y PVC SANITARIO, QUITAR COLADERA DE PVC, HERRAMIENTA Y MANO DE OBRA.</t>
  </si>
  <si>
    <t>0201</t>
  </si>
  <si>
    <t>020101</t>
  </si>
  <si>
    <t>REHABILITACIÓN VENTANAS METÁLICAS, INCLUYE: HERRAMIENTA, MANO DE OBRA Y ACARREOS FUERA Y DENTRO
DE LA OBRA.</t>
  </si>
  <si>
    <t>REHABILITACION DE PUERTAS METALICAS DE DIFERENTES MEDIDAS, INCLUYE: CAMBIO DE MARCO A BASE DE PERFIL
TUBULAR M-225, CAMBIO DE BISAGRAS TUBULARES DE 5/8", RASPADO DE PINTURA VIEJA CON CARDA METALICA,
COLOCACION DE MARCO Y PUERTA, SOLDADURA, PLANTA DE SOLDAR DE GASOLINA, HERRAMIENTA, MANO DE OBRA
Y ACARREOS DENTRO Y FUERA DE LA OBRA</t>
  </si>
  <si>
    <t>020102</t>
  </si>
  <si>
    <t>REHABILITACION DE PUERTA DE MADERA , INCLUYE REPOSION DE MARCO, DESMONTAJE, MONTAJE, RASPADO, BARNIZADO, PROTECCION CON PENTACLOROFENOL, HERRAMIENTAS, MANO DE OBRA, ACARREOS DENTRO Y FUERA DE LA OBRA</t>
  </si>
  <si>
    <t>REHABILITACION DE MUEBLE HECHO EN OBRA, INCLUYE: BARNIZ DE BROCHA, REHABILITACION DE PUERTAS ABATIBLES, BISAGRAS, CERRADURA DE SEGURIDAD MCA. SCOVILL O SIMILAR EN CALIDAD Y COSTO MOD. US26D CROMO MATE, JALADERAS, CLAVOS, HERRAMIENTA, MANO DE OBRA, ACARREOS FUERA Y DENTRO DE LA OBRA, SEGÚN PROYECTO</t>
  </si>
  <si>
    <t>FABRICACION Y BARNIZADO DE BURO DE MADERA EN COLOR CHOCOLATE, INCLUYE: MATERIALES, DESPERDICIOS,
HERRAMIENTA Y MANO DE OBRA</t>
  </si>
  <si>
    <t>REHABILITACION Y BARNIZADO EN COLOR CHOCOLATE DE CAMAS MATRIMONIALES E INDIVIDUALES DE MADERA,
INCLUYE: AJUSTE DE ENSAMBLES, TORNILLERIA, BARNIZ, LINEADO, CEPILLADO, HERRAMIENTAS, MANO DE OBRA,
ACARREOS FUERA Y DENTRO DE LA OBRA Y TODO LO NECESARIO PARA SU CORRECTA EJECUCION.</t>
  </si>
  <si>
    <t>SUMINISTRO Y COLOCACION DE CAMAS INDIVIDUALES INCLUYE: ACARREOS FUERA Y DENTRO DE LA OBRA, MANO DE
OBRA Y TODO LO NECESARIO PARA SU CORRECTA EJECUCION.</t>
  </si>
  <si>
    <t>SUMINISTRO Y COLOCACION DE COLCHON INDIVIDUAL INCLUYE: COLCHON, ACARREOS FUERA Y DENTRO DE LA OBRA, MANO DE OBRA Y TODO LO NECESARIO PARA SU CORRECTA EJECUCION</t>
  </si>
  <si>
    <t>020103</t>
  </si>
  <si>
    <t>REHABILITACION DE MESAS DE CONCRETO DE 60 CMS. DE ANCHO POR 8 CMS. DE ESPESOR EMPONTRADAS EN MURO
DE TABIQUE SOBRE MURO CAPUCHINO INCLUYE: FARRADA DE AZULEJO LISO BLANCO DE 20x20 CMS. ASENTADO CON
PEGAZULEJO EN LA CUBIERTA SUPERIOR, REBABEAR, PICAR Y PULIR CON CEMENTO BLANCO, LOS ENTREPAÑOS
HORIZONTALES DE 55 CMS. PUERTAS ABATIBLES DE TAMBOR DE MADERA DE PINO DE 1RA FORRADA CON TRIPLAY DE
CAOBILLA DE 3 MM. ACABADO BARNIZ NATURAL, BISAGRAS DE 2"x11/2", PEILLA DE CHAPETON DORADO DE 1", CHAPA,
PREPARACION PARA TARJAS, HERRAMIENTA, MATERIALES, MANO DE OBRA Y ACARREOS FUERA DE LA OBRA.</t>
  </si>
  <si>
    <t>REHABILITACION DE W.C. TANQUE BAJO, INCLUYE: LIMPIEZA DEL MUEBLE CAMBIO DE JUEGO DE HERRAJES DE BRONCE, VALVULA DE ESFERA DE 1/2", LIJA, PASTA, SOLDADURA, ACARREOS FUERA Y DENTRO DE LA OBRA, HERRAMIENTA, MANO DE OBRA.</t>
  </si>
  <si>
    <t>REHABILITACION DE LAVABO, INCLUYE: INSTALACION , CESPOL CROMADO, LLAVE DE ALETA, CONTRA REJILLA, LIMPIEZA CON AGUA Y JABON, CONEXION A LA ALIMENTACION Y DESAGUE, HERRAMIENTA, MANO DE OBRA, PRUEBAS, ACARREOS DENTRO Y FUERA DE LA OBRA</t>
  </si>
  <si>
    <t>CASA 3 Y 5</t>
  </si>
  <si>
    <t>TOTAL CARPINTERIA</t>
  </si>
  <si>
    <t>SUMINISTRO Y COLOCACION DE CALENTADOR DE AGUA CALOREX MOD. G40, 132 LTS. AUTOMATICO, INCLUYE:
CALENTADOR, INSTALACION, MANO DE OBRA, CONEXIONES, ACARREOS FUERA Y DENTRO DE LA OBRA</t>
  </si>
  <si>
    <t>Marca</t>
  </si>
  <si>
    <t>Renglón</t>
  </si>
  <si>
    <t>*</t>
  </si>
  <si>
    <t>Código</t>
  </si>
  <si>
    <t>Tipo</t>
  </si>
  <si>
    <t>Descripción</t>
  </si>
  <si>
    <t>Unidad</t>
  </si>
  <si>
    <t>Cantidad</t>
  </si>
  <si>
    <t>Precio</t>
  </si>
  <si>
    <t>Importe</t>
  </si>
  <si>
    <t>Ind. Especial</t>
  </si>
  <si>
    <t>%Ind. Especial</t>
  </si>
  <si>
    <t>TRAMITE DE LICENCIA Y PERMISO (ALINEAMIE</t>
  </si>
  <si>
    <t>SUMINISTRO E INSTALACION DE  MURO DE TABLAROCA POSTE 9.2 CAL. 26 @ 61 cm, CON COLCHONETA DE FIBRA DE VIDRIO DE 2.5" CANAL DE AMARRE 9.2 CAL. 26, ACABADO NIVEL 3, CON SELLO Y PINTURA . INCLUYE HERRAMIENTA, MANO DE OBRA Y ACARREOS FUERA Y DENTRO DE LA OBRA.</t>
  </si>
  <si>
    <t>PRESUPUESTO TOTAL DE OBRA</t>
  </si>
  <si>
    <r>
      <rPr>
        <b/>
        <sz val="9"/>
        <rFont val="Arial"/>
        <family val="2"/>
      </rPr>
      <t>UBICACIÓN</t>
    </r>
    <r>
      <rPr>
        <sz val="9"/>
        <rFont val="Arial"/>
        <family val="2"/>
      </rPr>
      <t>: CIUDAD DE MÉXICO</t>
    </r>
  </si>
  <si>
    <t>SALIDA</t>
  </si>
  <si>
    <t>DESMANTELAMIENTO Y RETIRO DE MURO DE TABLAROCA. INCLUYE SELLADO DE PERFORACIONES EN PISO Y RESANE, HERRAMIENTA, MANO DE OBRA Y ACARREOS FUERA Y DENTRO DE LA OBRA.</t>
  </si>
  <si>
    <t>SUB TOTAL</t>
  </si>
  <si>
    <t>IVA</t>
  </si>
  <si>
    <t>RETIRO DE PUERTA DE MADERA EXISTENTE. INCLUYE MATERIALES, HERRAMIENTA Y MANO DE OBRA</t>
  </si>
  <si>
    <r>
      <rPr>
        <b/>
        <sz val="9"/>
        <rFont val="Arial"/>
        <family val="2"/>
      </rPr>
      <t>OBRA</t>
    </r>
    <r>
      <rPr>
        <sz val="9"/>
        <rFont val="Arial"/>
        <family val="2"/>
      </rPr>
      <t>: ADECUACION REGISTRO COMAR IZTAPALAPA</t>
    </r>
  </si>
  <si>
    <r>
      <rPr>
        <b/>
        <sz val="9"/>
        <rFont val="Arial"/>
        <family val="2"/>
      </rPr>
      <t>FECHA</t>
    </r>
    <r>
      <rPr>
        <sz val="9"/>
        <rFont val="Arial"/>
        <family val="2"/>
      </rPr>
      <t>: NOV  2024</t>
    </r>
  </si>
  <si>
    <t>PROP. : COMAR</t>
  </si>
  <si>
    <t>CATALOGO DE CONCEPTOS DE TRABAJOS EN REGISTRO</t>
  </si>
  <si>
    <t>MODIFICACION DE REGISTRO Y ARCHIVO</t>
  </si>
  <si>
    <t>DESMANTELAMIENTO Y RETIRO DE CANCEL EN LUDOTECA, SINLSUYE SELLADO DE PERFOMRACIONES EN PISO Y RESANE, HERRAMIENTA, MANO DE OBRA Y ACARREOS FUERA DE LA OBRA.</t>
  </si>
  <si>
    <t>SUMINISTRO E INSTALACION  DE VENTANA CON FIJO Y CORREDIZO DE 3.06 X 1.5 m. CON ALUMINIO DE 2.0" BLANCO Y VIDIRIO DE 6 mm.  INCLUYE RECORTE EN MURO DE TABLAROCA, MATERIALES DE FIJACIÓN, HERRAMIENTA Y MANO DE OBRA</t>
  </si>
  <si>
    <t>SUMINISTRO E INSTALACIÓN DE CANCEL DE ALUMINIO BLANCO DE 2" CON VIDRIO DE 6mm FIJO Y MOVIL, 2.5x3.2m PARA NUEVA AREA DE LUDOTECA, CON PELICULA DE SEGURIDAD. INCLUYE, RECORTE EN MURO DE TABLAROCA, BOQUILLAS, MATERIALES, HERRAMIENTA Y MANO DE OBRA,</t>
  </si>
  <si>
    <t>DESMANTELAMIENTO Y RETIRO BARRA EXISTENTE. INCLUYE SELLADO DE PERFORACIONES EN PISO Y RESANE, HERRAMIENTA, MANO DE OBRA Y ACARREOS FUERA Y DENTRO DE LA OBRA.</t>
  </si>
  <si>
    <t>SUMINISTRO E INSTALACION  DE VENTANILLA DE ATENCIÓN CON FIJO Y CORREDIZO DE 2.0 X 1.5 m. CON ALUMINIO DE 2.0" BLANCO Y VIDIRIO DE 6 mm.  CON PELICULA DE PRIVACIDAD OPACA. INCLUYE RECORTE EN MURO DE TABLAROCA, BOQUILLAS,  MATERIALES DE FIJACIÓN, HERRAMIENTA Y MANO DE OBRA</t>
  </si>
  <si>
    <t>SUMINISTRO E INSTALACIÓN DE CANCEL DE ALUMINIO BLANCO DE 2" CON VIDRIO DE 6mm FIJO Y MOVIL, 4.3x3.2m PARA AREA DE JURIDICO EN 3ER NIVEL, CON PELICULA DE SEGURIDAD, PELICULA DE PRIVACIDAD OPACA, COLOR BLANCO. INCLUYE, MATERIALES, HERRAMIENTA Y MANO DE OBRA,</t>
  </si>
  <si>
    <t>DEMOLICIONES</t>
  </si>
  <si>
    <t>CANCELERIA Y PUERTAS</t>
  </si>
  <si>
    <t>REUBICAIÓN DE PUERTA DE MADERA EXSISTENTE, INCLUYE MATERIALES, HERRAMIENTA Y DE ,ANO DE OBRA.</t>
  </si>
  <si>
    <t>MURO, PISOS, IE</t>
  </si>
  <si>
    <t>REUBICACIÓN DE APAGADOR Y CONTACTO PARA EQUIPO DE COMPUTO. INCLUYE MATERIALES, HERRAMIENYTA Y MANO DE OBRA</t>
  </si>
  <si>
    <t>SUMINISTRO E INSTALACION DE PISO CERÁMICO EN NUEVA ZONA DE LUDOTECA EN FORMATO 45x45 max. Y COLOR POR DEFINIR, INCLUYE PREPARACIÓN DE SUPERFICIE, MATERIALES HERRAMIENTA Y MANO DE OBRA</t>
  </si>
  <si>
    <t>SUMINISTRO E INSTALACION DE LUMINARIA EN PLAFON DE SOBRE PONER, INLCYE LAMPARA SIMILAR A ALAS EXISTENTES, CANALIZACIÓN, CABLEADO ADECUADO. INCLUYE MATERIALES, HERRAMIENTA Y MANO DE OBRA.</t>
  </si>
  <si>
    <t>SUMINISTRO E INSTALACION DE BARRA DE TRABAJO DE TABLAROCA CON ACABADO TIPO MADERA O COLOR LISO  (MELAMINA)  EN LA SUPERFICIE. ALTURA MAX. DE 0.75 m Y PROFUNDIDAD 0.65 m. INCLUYE MATERIALES, HERRAMIENTA DE MANO DE OBRA</t>
  </si>
  <si>
    <t>TODOS LOS ALCANCES QUE SE INDICAN EN LAS PARTIDAS DE ALBAÑILERIA Y ACABADOS DEBEN DE CONSIDERARSE COMO OBRA TOTALMENTE TERMINADA, ASI COMO ACTIVIDADES QUE PUDIERAN HABERSE OMITIDO PERO QUE SON NECESARIAS PARA CONSIDERAR EL PROYECTO LLAVE EN MANO, INCLUYENDO: LA ADQUISICIÓN, EL SUMINISTRO, TRANSPORTE, MANIOBRAS, CARGA, ACARREOS, ELEVACION A CUALQUIER NIVEL, DESCARGA Y ALMACENAMIENTO EN LAS BODEGAS DE CONTRATISTA,Y HASTA EL SITIO DE LA UTILIZACION DE LOS MISMOS EN LA OBRA,  ASI COMO LA MANO DE OBRA CON PERSONAL ESPECIALIZADO; PARA LA EJECUCION DE CADA UNO DE LOS TRABAJOS ,TAMBIEN DEBERAN CONSIDERARSE: LA MANO DE OBRA EQUIPO Y/O HERRAMIENTAS PARA:LA CARGA, ACARREO, DESDE CUALQUIER NIVEL, Y LA CARGA A CAMION , DE LOS MATERIALES SOBRANTES Y PRODUCTO DE LA LIMPIEZA, EXCAVACIONES Y DEMOLICIONES,  ADEMÁS DEBERAN INCLUIRSE LOS COSTOS POR UTILIZACION DE MAQUINARIA ACTIVA E INACTIVA EN LA PARTE PROPORCIONAL QUE LE CORRESPONDA, (DEPRECIACION, MANTENIMIENTO, CONSUMOS, OPERACION)  HERRAMIENTA MENOR  Y LIMPIEZA, RETIRANDO LOS EQUIPOS FUERA DE LA ZONA DE, UNA VEZ TERMINADOS LOS TRABAJOS.</t>
  </si>
  <si>
    <t>TODOS LOS CONCEPTOS QUE INTEGRAN Y QUE SE INDICAN EN EL PRESENTE CATALOGO DE OBRA INCLUYEN : TRAZO, NIVELACION, LIMPIEZA DURANTE EL TRANSCURSO DE LOS TRABAJOS Y HASTA SU FINALIZACION, ELEVACIONES A CUALQUIER NIVEL, ACARREOS VERTICALES Y HORIZONTALES DE MATERIALES Y HERRAMIENTAS DESDE LA BODEGA DEL CONTRATISTA HASTA EL LUGAR DE UTILIZACION, RETIRO DE SOBRANTES A PIE DE CAMION,   Y DENTRO DE LA OBRA,  HERRAMIENTA, EQUIPO, ANDAMIOS, MANO DE OBRA, MATERIALES, DESPERDICIOS, AJUSTES, FLETES,  Y TODO LO NECESARIO PARA LA CORRECTA EJECUCION DE LOS TRABAJOS. EL PAGO SERA POR UNIDAD DE OBRA TOTALMENTE TERMINADA (P.U.O.T.)</t>
  </si>
  <si>
    <t>EL CONCURSANTE GANADOR SE HACE RESPONSABLE REALIZAR EL PROYECTO EJECUTIVO CON EL QUE SE CONSTRUIRA, ADEMÁS REVISAR Y AJUSTAR SI ES ENCESARIO LOS VOLUMENTES DE OBRA DEL CATALOGO COMPLETO DE CONCEPTOS CONSIDERANDOSE UN PROYECTO LLAVE EN MANO. ES RESPONSABILIDAD DE LOS PARTICIPANTES, CUALQUIER INTERPRETACIÓN ERRÓNEA QUE SE HAGA DE LA INFORMACIÓN PROPORCIONADA POR EL ACNUR, HECHO POR EL CUAL DEBERÁ ASUMIR EN TÉRMINOS  DE LAS BASES DE LA LICITACIÓN CUALQUIER RESPONSABILIDAD QUE SE DERIVE.</t>
  </si>
  <si>
    <t>EL CONTRATISTA DEBERÁ DE CONSIDERAR LOS TURNOS DE TRABAJO Y LA CANTIDAD DE OPERARIOS SUFICIENTES, DE TAL MANERA DE NO REBASAR EL TIEMPO ESTABLECIDO EN EL PROGRAMA DE OBRA. EL CONTRATISTA DEBERA CONSIDERAR EL EQUIPO DE SEGURIDAD,  NECESARIO PARA LA PROTECCIÓN DEL TRABAJADOR DURANTE LA EJECUCIÓN DE LOS TRABAJOS, YA QUE, EN EL CASO DE UN ACCIDENTE, EL CONTRATISTA ES EL UNICO RESPONSABLE POR LA SEGURIDAD DE SUS TRABAJADORES EN LA OBRA Y EN LAS ZONAS ADYACENTES Y PARA LO CUAL DEBERÁ DE CONSIDERAR EL EQUIPO NECESARIO COMO SON BOTAS, CASCOS, GUANTES, GOGLES, SEÑALAMIENTOS DE SEGURIDAD, ETC. Y SEGURO DE RESPONSABILIDAD CIVIL CONTRA TERCEROS. ASI COMO LAS PREVISONES SOCIALES Y LEGALES QUE LA OBRA REQUIERE AL TENER TODO EL PERSONAL ASEGURADO ANTE LA AUTORIDAD COMPETENTE.</t>
  </si>
  <si>
    <t>SOLICITUD DE COTIZACION: No. RFQ/2024/ACNUR/MEX/139 PARA EL ESTABLECIMIENTO DE UN CONTRATO PARA LAS ADECUACIONES EN PLANTA BAJA DE LA COMISIÓN MEXICANA DE AYUDA A REFUGIADOS COMAR EN MÉXICO “CDMX”.</t>
  </si>
  <si>
    <t xml:space="preserve">ANEXO C FORMA FINANCIERA </t>
  </si>
  <si>
    <t xml:space="preserve">ADECUACIONES COMAR IZTAPALAPA. </t>
  </si>
  <si>
    <t>NO.</t>
  </si>
  <si>
    <t>PRECIO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</si>
</sst>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164" formatCode="_-&quot;$&quot;* #,##0.00_-;\-&quot;$&quot;* #,##0.00_-;_-&quot;$&quot;* &quot;-&quot;??_-;_-@_-"/>
    <numFmt numFmtId="165" formatCode="00"/>
    <numFmt numFmtId="166" formatCode="&quot;$&quot;#,##0.00"/>
    <numFmt numFmtId="167" formatCode="00.0"/>
    <numFmt numFmtId="168" formatCode="0.0"/>
  </numFmts>
  <fonts count="26" x14ac:knownFonts="1">
    <font>
      <sz val="11"/>
      <color theme="1"/>
      <name val="Calibri"/>
      <family val="2"/>
      <scheme val="minor"/>
    </font>
    <font>
      <sz val="8"/>
      <color theme="1"/>
      <name val="Calibri"/>
      <family val="2"/>
      <scheme val="minor"/>
    </font>
    <font>
      <sz val="8"/>
      <name val="Century Gothic"/>
      <family val="2"/>
    </font>
    <font>
      <b/>
      <sz val="8"/>
      <color theme="1"/>
      <name val="Calibri"/>
      <family val="2"/>
      <scheme val="minor"/>
    </font>
    <font>
      <sz val="8"/>
      <name val="Calibri Light"/>
      <family val="2"/>
      <scheme val="major"/>
    </font>
    <font>
      <sz val="10"/>
      <name val="Arial"/>
      <family val="2"/>
    </font>
    <font>
      <b/>
      <sz val="14"/>
      <name val="Arial"/>
      <family val="2"/>
    </font>
    <font>
      <b/>
      <sz val="9"/>
      <color theme="1"/>
      <name val="Calibri"/>
      <family val="2"/>
      <scheme val="minor"/>
    </font>
    <font>
      <sz val="8"/>
      <name val="Calibri"/>
      <family val="2"/>
      <scheme val="minor"/>
    </font>
    <font>
      <sz val="8"/>
      <name val="Arial"/>
      <family val="2"/>
    </font>
    <font>
      <sz val="10"/>
      <name val="Arial"/>
      <family val="2"/>
    </font>
    <font>
      <b/>
      <sz val="8"/>
      <name val="Calibri"/>
      <family val="2"/>
      <scheme val="minor"/>
    </font>
    <font>
      <b/>
      <sz val="10"/>
      <color theme="1"/>
      <name val="Calibri"/>
      <family val="2"/>
      <scheme val="minor"/>
    </font>
    <font>
      <sz val="8"/>
      <color rgb="FFFF0000"/>
      <name val="Calibri"/>
      <family val="2"/>
      <scheme val="minor"/>
    </font>
    <font>
      <sz val="11"/>
      <color theme="1"/>
      <name val="Calibri"/>
      <family val="2"/>
      <scheme val="minor"/>
    </font>
    <font>
      <vertAlign val="superscript"/>
      <sz val="8"/>
      <color theme="1"/>
      <name val="Calibri"/>
      <family val="2"/>
      <scheme val="minor"/>
    </font>
    <font>
      <sz val="9"/>
      <color theme="1"/>
      <name val="Calibri"/>
      <family val="2"/>
      <scheme val="minor"/>
    </font>
    <font>
      <b/>
      <sz val="9"/>
      <name val="Arial"/>
      <family val="2"/>
    </font>
    <font>
      <sz val="9"/>
      <name val="Arial"/>
      <family val="2"/>
    </font>
    <font>
      <sz val="11"/>
      <color theme="1"/>
      <name val="Arial"/>
      <family val="2"/>
    </font>
    <font>
      <sz val="8"/>
      <color theme="1"/>
      <name val="Arial"/>
      <family val="2"/>
    </font>
    <font>
      <b/>
      <sz val="8"/>
      <color theme="1"/>
      <name val="Arial"/>
      <family val="2"/>
    </font>
    <font>
      <b/>
      <sz val="11"/>
      <color theme="1"/>
      <name val="Arial"/>
      <family val="2"/>
    </font>
    <font>
      <b/>
      <sz val="10"/>
      <color theme="1"/>
      <name val="Arial"/>
      <family val="2"/>
    </font>
    <font>
      <b/>
      <sz val="8"/>
      <name val="Arial"/>
      <family val="2"/>
    </font>
    <font>
      <b/>
      <sz val="14"/>
      <color theme="1"/>
      <name val="Calibri"/>
      <family val="2"/>
      <scheme val="minor"/>
    </font>
  </fonts>
  <fills count="9">
    <fill>
      <patternFill patternType="none"/>
    </fill>
    <fill>
      <patternFill patternType="gray125"/>
    </fill>
    <fill>
      <patternFill patternType="solid">
        <fgColor theme="2" tint="-0.249977111117893"/>
        <bgColor indexed="64"/>
      </patternFill>
    </fill>
    <fill>
      <patternFill patternType="solid">
        <fgColor indexed="9"/>
        <bgColor indexed="64"/>
      </patternFill>
    </fill>
    <fill>
      <patternFill patternType="solid">
        <fgColor theme="0"/>
        <bgColor indexed="64"/>
      </patternFill>
    </fill>
    <fill>
      <patternFill patternType="solid">
        <fgColor rgb="FF00B0F0"/>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0" tint="-0.14999847407452621"/>
        <bgColor indexed="64"/>
      </patternFill>
    </fill>
  </fills>
  <borders count="6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right/>
      <top/>
      <bottom style="thin">
        <color theme="1"/>
      </bottom>
      <diagonal/>
    </border>
    <border>
      <left style="thin">
        <color theme="1"/>
      </left>
      <right/>
      <top/>
      <bottom/>
      <diagonal/>
    </border>
    <border>
      <left style="thin">
        <color theme="1"/>
      </left>
      <right/>
      <top/>
      <bottom style="thin">
        <color theme="1"/>
      </bottom>
      <diagonal/>
    </border>
    <border>
      <left/>
      <right/>
      <top style="medium">
        <color indexed="64"/>
      </top>
      <bottom style="thin">
        <color indexed="64"/>
      </bottom>
      <diagonal/>
    </border>
    <border>
      <left style="thin">
        <color theme="1"/>
      </left>
      <right/>
      <top style="thin">
        <color theme="1"/>
      </top>
      <bottom/>
      <diagonal/>
    </border>
    <border>
      <left style="thin">
        <color theme="1"/>
      </left>
      <right/>
      <top style="thin">
        <color theme="1"/>
      </top>
      <bottom style="thin">
        <color theme="1"/>
      </bottom>
      <diagonal/>
    </border>
    <border>
      <left style="thin">
        <color indexed="64"/>
      </left>
      <right/>
      <top style="thin">
        <color theme="1"/>
      </top>
      <bottom style="thin">
        <color indexed="64"/>
      </bottom>
      <diagonal/>
    </border>
    <border>
      <left style="thin">
        <color theme="1"/>
      </left>
      <right style="thin">
        <color theme="1"/>
      </right>
      <top style="thin">
        <color theme="1"/>
      </top>
      <bottom style="thin">
        <color indexed="64"/>
      </bottom>
      <diagonal/>
    </border>
    <border>
      <left style="thin">
        <color theme="1"/>
      </left>
      <right/>
      <top style="thin">
        <color theme="1"/>
      </top>
      <bottom style="thin">
        <color indexed="64"/>
      </bottom>
      <diagonal/>
    </border>
    <border>
      <left/>
      <right/>
      <top/>
      <bottom style="medium">
        <color indexed="64"/>
      </bottom>
      <diagonal/>
    </border>
    <border>
      <left/>
      <right/>
      <top style="thin">
        <color theme="1"/>
      </top>
      <bottom style="thin">
        <color indexed="64"/>
      </bottom>
      <diagonal/>
    </border>
    <border>
      <left style="thin">
        <color indexed="64"/>
      </left>
      <right/>
      <top style="thin">
        <color indexed="64"/>
      </top>
      <bottom style="thin">
        <color theme="1"/>
      </bottom>
      <diagonal/>
    </border>
    <border>
      <left/>
      <right/>
      <top style="thin">
        <color indexed="64"/>
      </top>
      <bottom style="thin">
        <color theme="1"/>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theme="1"/>
      </left>
      <right style="thin">
        <color theme="1"/>
      </right>
      <top/>
      <bottom/>
      <diagonal/>
    </border>
    <border>
      <left style="thin">
        <color theme="1"/>
      </left>
      <right style="thin">
        <color theme="1"/>
      </right>
      <top/>
      <bottom style="thin">
        <color indexed="64"/>
      </bottom>
      <diagonal/>
    </border>
    <border>
      <left style="thin">
        <color theme="1"/>
      </left>
      <right style="thin">
        <color theme="1"/>
      </right>
      <top style="thin">
        <color indexed="64"/>
      </top>
      <bottom/>
      <diagonal/>
    </border>
    <border>
      <left/>
      <right style="thin">
        <color indexed="64"/>
      </right>
      <top style="thin">
        <color theme="1"/>
      </top>
      <bottom/>
      <diagonal/>
    </border>
    <border>
      <left style="thin">
        <color indexed="64"/>
      </left>
      <right style="thin">
        <color indexed="64"/>
      </right>
      <top/>
      <bottom style="thick">
        <color indexed="64"/>
      </bottom>
      <diagonal/>
    </border>
    <border>
      <left style="thin">
        <color indexed="64"/>
      </left>
      <right style="thin">
        <color indexed="64"/>
      </right>
      <top style="thin">
        <color theme="1"/>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theme="1"/>
      </top>
      <bottom/>
      <diagonal/>
    </border>
    <border>
      <left style="thin">
        <color rgb="FF000000"/>
      </left>
      <right style="thin">
        <color rgb="FF000000"/>
      </right>
      <top style="thin">
        <color rgb="FF16365C"/>
      </top>
      <bottom style="thin">
        <color rgb="FF000000"/>
      </bottom>
      <diagonal/>
    </border>
    <border>
      <left style="thin">
        <color rgb="FF000000"/>
      </left>
      <right/>
      <top style="thin">
        <color rgb="FF16365C"/>
      </top>
      <bottom style="thin">
        <color rgb="FF000000"/>
      </bottom>
      <diagonal/>
    </border>
    <border>
      <left/>
      <right/>
      <top style="thin">
        <color rgb="FF16365C"/>
      </top>
      <bottom style="thin">
        <color rgb="FF000000"/>
      </bottom>
      <diagonal/>
    </border>
    <border>
      <left/>
      <right style="thin">
        <color rgb="FF000000"/>
      </right>
      <top style="thin">
        <color rgb="FF16365C"/>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rgb="FF000000"/>
      </top>
      <bottom/>
      <diagonal/>
    </border>
  </borders>
  <cellStyleXfs count="5">
    <xf numFmtId="0" fontId="0" fillId="0" borderId="0"/>
    <xf numFmtId="0" fontId="5" fillId="0" borderId="0"/>
    <xf numFmtId="44" fontId="5" fillId="0" borderId="0" applyFont="0" applyFill="0" applyBorder="0" applyAlignment="0" applyProtection="0"/>
    <xf numFmtId="0" fontId="10" fillId="0" borderId="0"/>
    <xf numFmtId="164" fontId="14" fillId="0" borderId="0" applyFont="0" applyFill="0" applyBorder="0" applyAlignment="0" applyProtection="0"/>
  </cellStyleXfs>
  <cellXfs count="332">
    <xf numFmtId="0" fontId="0" fillId="0" borderId="0" xfId="0"/>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1" fillId="0" borderId="0" xfId="0" applyFont="1"/>
    <xf numFmtId="0" fontId="1" fillId="0" borderId="0" xfId="0" applyFont="1" applyBorder="1" applyAlignment="1">
      <alignment horizontal="center" vertical="center" wrapText="1"/>
    </xf>
    <xf numFmtId="0" fontId="1" fillId="0" borderId="0" xfId="0" applyFont="1" applyBorder="1" applyAlignment="1">
      <alignment vertical="center" wrapText="1"/>
    </xf>
    <xf numFmtId="0" fontId="1" fillId="2" borderId="0" xfId="0" applyFont="1" applyFill="1" applyBorder="1" applyAlignment="1">
      <alignment horizontal="center"/>
    </xf>
    <xf numFmtId="166" fontId="1" fillId="0" borderId="0" xfId="0" applyNumberFormat="1" applyFont="1"/>
    <xf numFmtId="0" fontId="1" fillId="0" borderId="0" xfId="0" applyFont="1" applyFill="1"/>
    <xf numFmtId="0" fontId="1" fillId="0" borderId="0" xfId="0" applyNumberFormat="1" applyFont="1"/>
    <xf numFmtId="2" fontId="1" fillId="0" borderId="0" xfId="0" applyNumberFormat="1" applyFont="1"/>
    <xf numFmtId="166" fontId="1" fillId="0" borderId="0" xfId="0" applyNumberFormat="1" applyFont="1" applyBorder="1" applyAlignment="1">
      <alignment horizontal="center" vertical="center" wrapText="1"/>
    </xf>
    <xf numFmtId="166" fontId="1" fillId="0" borderId="0" xfId="0" applyNumberFormat="1" applyFont="1" applyBorder="1" applyAlignment="1">
      <alignment vertical="center" wrapText="1"/>
    </xf>
    <xf numFmtId="0" fontId="1" fillId="4" borderId="7" xfId="0" applyFont="1" applyFill="1" applyBorder="1" applyAlignment="1">
      <alignment horizontal="center" vertical="center"/>
    </xf>
    <xf numFmtId="0" fontId="1" fillId="4" borderId="13" xfId="0" applyFont="1" applyFill="1" applyBorder="1" applyAlignment="1">
      <alignment horizontal="center" vertical="center"/>
    </xf>
    <xf numFmtId="0" fontId="1" fillId="4" borderId="13" xfId="0" applyFont="1" applyFill="1" applyBorder="1"/>
    <xf numFmtId="0" fontId="1" fillId="4" borderId="7" xfId="0" applyFont="1" applyFill="1" applyBorder="1"/>
    <xf numFmtId="0" fontId="7" fillId="4" borderId="3" xfId="0" applyFont="1" applyFill="1" applyBorder="1" applyAlignment="1">
      <alignment horizontal="center" vertical="center"/>
    </xf>
    <xf numFmtId="0" fontId="1" fillId="4" borderId="10" xfId="0" applyFont="1" applyFill="1" applyBorder="1" applyAlignment="1">
      <alignment vertical="center"/>
    </xf>
    <xf numFmtId="0" fontId="1" fillId="4" borderId="24" xfId="0" applyFont="1" applyFill="1" applyBorder="1" applyAlignment="1">
      <alignment vertical="center"/>
    </xf>
    <xf numFmtId="0" fontId="8" fillId="4" borderId="27" xfId="0" applyNumberFormat="1" applyFont="1" applyFill="1" applyBorder="1" applyAlignment="1">
      <alignment vertical="top" wrapText="1"/>
    </xf>
    <xf numFmtId="0" fontId="8" fillId="4" borderId="14" xfId="0" applyNumberFormat="1" applyFont="1" applyFill="1" applyBorder="1" applyAlignment="1">
      <alignment horizontal="center" vertical="center" wrapText="1"/>
    </xf>
    <xf numFmtId="2" fontId="9" fillId="4" borderId="12" xfId="1" applyNumberFormat="1" applyFont="1" applyFill="1" applyBorder="1" applyAlignment="1">
      <alignment horizontal="center" vertical="center"/>
    </xf>
    <xf numFmtId="166" fontId="9" fillId="4" borderId="14" xfId="2" applyNumberFormat="1" applyFont="1" applyFill="1" applyBorder="1" applyAlignment="1">
      <alignment horizontal="center" vertical="center"/>
    </xf>
    <xf numFmtId="0" fontId="3" fillId="4" borderId="13" xfId="0" applyFont="1" applyFill="1" applyBorder="1" applyAlignment="1">
      <alignment vertical="center" wrapText="1"/>
    </xf>
    <xf numFmtId="0" fontId="1" fillId="4" borderId="3" xfId="0" applyFont="1" applyFill="1" applyBorder="1" applyAlignment="1">
      <alignment vertical="center"/>
    </xf>
    <xf numFmtId="0" fontId="1" fillId="4" borderId="1" xfId="0" applyFont="1" applyFill="1" applyBorder="1" applyAlignment="1">
      <alignment horizontal="center" vertical="center"/>
    </xf>
    <xf numFmtId="0" fontId="1" fillId="4" borderId="2" xfId="0" applyFont="1" applyFill="1" applyBorder="1" applyAlignment="1">
      <alignment horizontal="center" vertical="center"/>
    </xf>
    <xf numFmtId="0" fontId="1" fillId="4" borderId="38" xfId="0" applyFont="1" applyFill="1" applyBorder="1" applyAlignment="1">
      <alignment vertical="center"/>
    </xf>
    <xf numFmtId="0" fontId="7" fillId="4" borderId="39" xfId="0" applyFont="1" applyFill="1" applyBorder="1" applyAlignment="1">
      <alignment horizontal="center" vertical="center" wrapText="1"/>
    </xf>
    <xf numFmtId="0" fontId="1" fillId="4" borderId="39" xfId="0" applyFont="1" applyFill="1" applyBorder="1" applyAlignment="1">
      <alignment vertical="center"/>
    </xf>
    <xf numFmtId="2" fontId="1" fillId="4" borderId="39" xfId="0" applyNumberFormat="1" applyFont="1" applyFill="1" applyBorder="1" applyAlignment="1">
      <alignment vertical="center"/>
    </xf>
    <xf numFmtId="164" fontId="1" fillId="4" borderId="39" xfId="4" applyFont="1" applyFill="1" applyBorder="1" applyAlignment="1">
      <alignment vertical="center"/>
    </xf>
    <xf numFmtId="0" fontId="7" fillId="4" borderId="13" xfId="0" applyFont="1" applyFill="1" applyBorder="1" applyAlignment="1">
      <alignment vertical="center" wrapText="1"/>
    </xf>
    <xf numFmtId="0" fontId="1" fillId="4" borderId="11" xfId="0" applyFont="1" applyFill="1" applyBorder="1" applyAlignment="1">
      <alignment vertical="center"/>
    </xf>
    <xf numFmtId="0" fontId="1" fillId="4" borderId="0" xfId="0" applyFont="1" applyFill="1"/>
    <xf numFmtId="0" fontId="1" fillId="4" borderId="9" xfId="0" applyFont="1" applyFill="1" applyBorder="1" applyAlignment="1">
      <alignment horizontal="center" vertical="center"/>
    </xf>
    <xf numFmtId="0" fontId="1" fillId="4" borderId="0" xfId="0" applyFont="1" applyFill="1" applyBorder="1" applyAlignment="1">
      <alignment vertical="center" wrapText="1"/>
    </xf>
    <xf numFmtId="0" fontId="1" fillId="4" borderId="0" xfId="0" applyFont="1" applyFill="1" applyBorder="1" applyAlignment="1">
      <alignment horizontal="center" vertical="center"/>
    </xf>
    <xf numFmtId="0" fontId="1" fillId="4" borderId="9" xfId="0" applyFont="1" applyFill="1" applyBorder="1" applyAlignment="1">
      <alignment vertical="center"/>
    </xf>
    <xf numFmtId="0" fontId="7" fillId="4" borderId="0" xfId="0" applyFont="1" applyFill="1" applyBorder="1" applyAlignment="1">
      <alignment horizontal="center" vertical="center"/>
    </xf>
    <xf numFmtId="0" fontId="1" fillId="4" borderId="0" xfId="0" applyFont="1" applyFill="1" applyBorder="1" applyAlignment="1">
      <alignment vertical="center"/>
    </xf>
    <xf numFmtId="0" fontId="12" fillId="4" borderId="3" xfId="0" applyFont="1" applyFill="1" applyBorder="1" applyAlignment="1">
      <alignment horizontal="center" vertical="center"/>
    </xf>
    <xf numFmtId="0" fontId="1" fillId="4" borderId="21" xfId="0" applyFont="1" applyFill="1" applyBorder="1" applyAlignment="1">
      <alignment horizontal="center" vertical="center"/>
    </xf>
    <xf numFmtId="0" fontId="11" fillId="4" borderId="16" xfId="3" applyNumberFormat="1" applyFont="1" applyFill="1" applyBorder="1" applyAlignment="1">
      <alignment horizontal="center"/>
    </xf>
    <xf numFmtId="0" fontId="8" fillId="4" borderId="14" xfId="3" applyNumberFormat="1" applyFont="1" applyFill="1" applyBorder="1" applyAlignment="1">
      <alignment horizontal="center" vertical="center"/>
    </xf>
    <xf numFmtId="4" fontId="8" fillId="4" borderId="14" xfId="3" applyNumberFormat="1" applyFont="1" applyFill="1" applyBorder="1" applyAlignment="1">
      <alignment horizontal="center" vertical="center"/>
    </xf>
    <xf numFmtId="166" fontId="8" fillId="4" borderId="14" xfId="3" applyNumberFormat="1" applyFont="1" applyFill="1" applyBorder="1" applyAlignment="1">
      <alignment horizontal="center" vertical="center"/>
    </xf>
    <xf numFmtId="166" fontId="9" fillId="4" borderId="17" xfId="3" applyNumberFormat="1" applyFont="1" applyFill="1" applyBorder="1" applyAlignment="1">
      <alignment horizontal="center" vertical="center"/>
    </xf>
    <xf numFmtId="0" fontId="11" fillId="4" borderId="14" xfId="3" applyNumberFormat="1" applyFont="1" applyFill="1" applyBorder="1" applyAlignment="1">
      <alignment horizontal="center" vertical="top"/>
    </xf>
    <xf numFmtId="164" fontId="8" fillId="4" borderId="14" xfId="3" applyNumberFormat="1" applyFont="1" applyFill="1" applyBorder="1" applyAlignment="1">
      <alignment horizontal="center" vertical="center"/>
    </xf>
    <xf numFmtId="0" fontId="11" fillId="4" borderId="14" xfId="3" applyFont="1" applyFill="1" applyBorder="1" applyAlignment="1">
      <alignment horizontal="center" vertical="top"/>
    </xf>
    <xf numFmtId="166" fontId="11" fillId="4" borderId="14" xfId="3" applyNumberFormat="1" applyFont="1" applyFill="1" applyBorder="1" applyAlignment="1">
      <alignment horizontal="center" vertical="top"/>
    </xf>
    <xf numFmtId="0" fontId="3" fillId="4" borderId="0" xfId="0" applyFont="1" applyFill="1" applyAlignment="1">
      <alignment horizontal="center"/>
    </xf>
    <xf numFmtId="0" fontId="1" fillId="4" borderId="14" xfId="3" applyNumberFormat="1" applyFont="1" applyFill="1" applyBorder="1" applyAlignment="1">
      <alignment horizontal="justify" vertical="top"/>
    </xf>
    <xf numFmtId="0" fontId="3" fillId="4" borderId="0" xfId="0" applyFont="1" applyFill="1" applyAlignment="1">
      <alignment horizontal="right"/>
    </xf>
    <xf numFmtId="0" fontId="1" fillId="4" borderId="14" xfId="0" applyFont="1" applyFill="1" applyBorder="1"/>
    <xf numFmtId="0" fontId="3" fillId="4" borderId="14" xfId="0" applyFont="1" applyFill="1" applyBorder="1"/>
    <xf numFmtId="0" fontId="11" fillId="0" borderId="0" xfId="3" applyFont="1" applyFill="1" applyBorder="1" applyAlignment="1">
      <alignment horizontal="right" vertical="top"/>
    </xf>
    <xf numFmtId="0" fontId="1" fillId="4" borderId="14" xfId="0" applyFont="1" applyFill="1" applyBorder="1" applyAlignment="1">
      <alignment horizontal="center" vertical="center"/>
    </xf>
    <xf numFmtId="165" fontId="8" fillId="4" borderId="12" xfId="1" applyNumberFormat="1" applyFont="1" applyFill="1" applyBorder="1" applyAlignment="1">
      <alignment horizontal="center" vertical="center"/>
    </xf>
    <xf numFmtId="0" fontId="1" fillId="4" borderId="0" xfId="0" applyFont="1" applyFill="1" applyAlignment="1">
      <alignment horizontal="center" vertical="center"/>
    </xf>
    <xf numFmtId="0" fontId="1" fillId="2" borderId="20" xfId="0" applyFont="1" applyFill="1" applyBorder="1" applyAlignment="1">
      <alignment horizontal="center"/>
    </xf>
    <xf numFmtId="0" fontId="1" fillId="2" borderId="40" xfId="0" applyFont="1" applyFill="1" applyBorder="1" applyAlignment="1">
      <alignment horizontal="center"/>
    </xf>
    <xf numFmtId="0" fontId="6" fillId="3" borderId="14" xfId="1" applyFont="1" applyFill="1" applyBorder="1" applyAlignment="1">
      <alignment horizontal="center"/>
    </xf>
    <xf numFmtId="0" fontId="6" fillId="3" borderId="14" xfId="1" applyFont="1" applyFill="1" applyBorder="1" applyAlignment="1">
      <alignment horizontal="center" vertical="center"/>
    </xf>
    <xf numFmtId="0" fontId="8" fillId="3" borderId="14" xfId="1" applyFont="1" applyFill="1" applyBorder="1" applyAlignment="1">
      <alignment horizontal="left" vertical="center" wrapText="1"/>
    </xf>
    <xf numFmtId="0" fontId="1" fillId="4" borderId="16" xfId="0" applyFont="1" applyFill="1" applyBorder="1" applyAlignment="1">
      <alignment horizontal="center" vertical="center"/>
    </xf>
    <xf numFmtId="0" fontId="1" fillId="4" borderId="17" xfId="0" applyFont="1" applyFill="1" applyBorder="1" applyAlignment="1">
      <alignment horizontal="center" vertical="center"/>
    </xf>
    <xf numFmtId="4" fontId="1" fillId="4" borderId="16" xfId="0" applyNumberFormat="1" applyFont="1" applyFill="1" applyBorder="1" applyAlignment="1">
      <alignment horizontal="center" vertical="center" wrapText="1"/>
    </xf>
    <xf numFmtId="0" fontId="1" fillId="4" borderId="16" xfId="0" applyFont="1" applyFill="1" applyBorder="1" applyAlignment="1">
      <alignment horizontal="left" vertical="center" wrapText="1"/>
    </xf>
    <xf numFmtId="0" fontId="1" fillId="4" borderId="17" xfId="0" applyFont="1" applyFill="1" applyBorder="1" applyAlignment="1">
      <alignment horizontal="left" vertical="center" wrapText="1"/>
    </xf>
    <xf numFmtId="0" fontId="8" fillId="3" borderId="14" xfId="1" applyFont="1" applyFill="1" applyBorder="1" applyAlignment="1">
      <alignment horizontal="left" vertical="top" wrapText="1"/>
    </xf>
    <xf numFmtId="0" fontId="11" fillId="4" borderId="27" xfId="0" applyNumberFormat="1" applyFont="1" applyFill="1" applyBorder="1" applyAlignment="1">
      <alignment horizontal="center" vertical="top" wrapText="1"/>
    </xf>
    <xf numFmtId="165" fontId="8" fillId="4" borderId="46" xfId="1" applyNumberFormat="1" applyFont="1" applyFill="1" applyBorder="1" applyAlignment="1">
      <alignment horizontal="center" vertical="center"/>
    </xf>
    <xf numFmtId="0" fontId="8" fillId="4" borderId="16" xfId="0" applyNumberFormat="1" applyFont="1" applyFill="1" applyBorder="1" applyAlignment="1">
      <alignment horizontal="center" vertical="center" wrapText="1"/>
    </xf>
    <xf numFmtId="2" fontId="9" fillId="4" borderId="46" xfId="1" applyNumberFormat="1" applyFont="1" applyFill="1" applyBorder="1" applyAlignment="1">
      <alignment horizontal="center" vertical="center"/>
    </xf>
    <xf numFmtId="166" fontId="9" fillId="4" borderId="17" xfId="2" applyNumberFormat="1" applyFont="1" applyFill="1" applyBorder="1" applyAlignment="1">
      <alignment horizontal="center" vertical="center"/>
    </xf>
    <xf numFmtId="0" fontId="8" fillId="4" borderId="9" xfId="0" applyNumberFormat="1" applyFont="1" applyFill="1" applyBorder="1" applyAlignment="1">
      <alignment horizontal="center" vertical="center" wrapText="1"/>
    </xf>
    <xf numFmtId="0" fontId="1" fillId="4" borderId="15" xfId="0" applyFont="1" applyFill="1" applyBorder="1" applyAlignment="1">
      <alignment vertical="center" wrapText="1"/>
    </xf>
    <xf numFmtId="0" fontId="1" fillId="4" borderId="17" xfId="0" applyFont="1" applyFill="1" applyBorder="1" applyAlignment="1">
      <alignment vertical="center"/>
    </xf>
    <xf numFmtId="0" fontId="1" fillId="4" borderId="15" xfId="0" applyFont="1" applyFill="1" applyBorder="1" applyAlignment="1">
      <alignment vertical="center"/>
    </xf>
    <xf numFmtId="4" fontId="1" fillId="4" borderId="17" xfId="0" applyNumberFormat="1" applyFont="1" applyFill="1" applyBorder="1" applyAlignment="1">
      <alignment vertical="center" wrapText="1"/>
    </xf>
    <xf numFmtId="4" fontId="1" fillId="4" borderId="15" xfId="0" applyNumberFormat="1" applyFont="1" applyFill="1" applyBorder="1" applyAlignment="1">
      <alignment vertical="center" wrapText="1"/>
    </xf>
    <xf numFmtId="166" fontId="1" fillId="4" borderId="17" xfId="0" applyNumberFormat="1" applyFont="1" applyFill="1" applyBorder="1" applyAlignment="1">
      <alignment vertical="center" wrapText="1"/>
    </xf>
    <xf numFmtId="166" fontId="1" fillId="4" borderId="15" xfId="0" applyNumberFormat="1" applyFont="1" applyFill="1" applyBorder="1" applyAlignment="1">
      <alignment vertical="center" wrapText="1"/>
    </xf>
    <xf numFmtId="2" fontId="9" fillId="4" borderId="9" xfId="1" applyNumberFormat="1" applyFont="1" applyFill="1" applyBorder="1" applyAlignment="1">
      <alignment horizontal="center" vertical="center"/>
    </xf>
    <xf numFmtId="165" fontId="8" fillId="4" borderId="17" xfId="1" applyNumberFormat="1" applyFont="1" applyFill="1" applyBorder="1" applyAlignment="1">
      <alignment horizontal="center" vertical="center"/>
    </xf>
    <xf numFmtId="2" fontId="9" fillId="4" borderId="17" xfId="1" applyNumberFormat="1" applyFont="1" applyFill="1" applyBorder="1" applyAlignment="1">
      <alignment horizontal="center" vertical="center"/>
    </xf>
    <xf numFmtId="49" fontId="11" fillId="4" borderId="14" xfId="1" applyNumberFormat="1" applyFont="1" applyFill="1" applyBorder="1" applyAlignment="1">
      <alignment horizontal="center" vertical="center"/>
    </xf>
    <xf numFmtId="165" fontId="8" fillId="4" borderId="9" xfId="1" applyNumberFormat="1" applyFont="1" applyFill="1" applyBorder="1" applyAlignment="1">
      <alignment horizontal="center" vertical="center"/>
    </xf>
    <xf numFmtId="2" fontId="9" fillId="4" borderId="14" xfId="1" applyNumberFormat="1" applyFont="1" applyFill="1" applyBorder="1" applyAlignment="1">
      <alignment horizontal="center" vertical="center"/>
    </xf>
    <xf numFmtId="166" fontId="1" fillId="0" borderId="4" xfId="0" applyNumberFormat="1" applyFont="1" applyBorder="1" applyAlignment="1">
      <alignment horizontal="center" vertical="center"/>
    </xf>
    <xf numFmtId="167" fontId="8" fillId="4" borderId="17" xfId="1" applyNumberFormat="1" applyFont="1" applyFill="1" applyBorder="1" applyAlignment="1">
      <alignment horizontal="center" vertical="center"/>
    </xf>
    <xf numFmtId="49" fontId="11" fillId="4" borderId="15" xfId="1" applyNumberFormat="1" applyFont="1" applyFill="1" applyBorder="1" applyAlignment="1">
      <alignment horizontal="center" vertical="center"/>
    </xf>
    <xf numFmtId="165" fontId="8" fillId="4" borderId="8" xfId="1" applyNumberFormat="1" applyFont="1" applyFill="1" applyBorder="1" applyAlignment="1">
      <alignment horizontal="center" vertical="center"/>
    </xf>
    <xf numFmtId="2" fontId="8" fillId="4" borderId="9" xfId="1" applyNumberFormat="1" applyFont="1" applyFill="1" applyBorder="1" applyAlignment="1">
      <alignment horizontal="center" vertical="center"/>
    </xf>
    <xf numFmtId="2" fontId="8" fillId="4" borderId="46" xfId="1" applyNumberFormat="1" applyFont="1" applyFill="1" applyBorder="1" applyAlignment="1">
      <alignment horizontal="center" vertical="center"/>
    </xf>
    <xf numFmtId="2" fontId="8" fillId="4" borderId="17" xfId="1" applyNumberFormat="1" applyFont="1" applyFill="1" applyBorder="1" applyAlignment="1">
      <alignment horizontal="center" vertical="center"/>
    </xf>
    <xf numFmtId="166" fontId="1" fillId="0" borderId="17" xfId="0" applyNumberFormat="1" applyFont="1" applyBorder="1" applyAlignment="1">
      <alignment horizontal="center" vertical="center"/>
    </xf>
    <xf numFmtId="2" fontId="1" fillId="4" borderId="17" xfId="0" applyNumberFormat="1" applyFont="1" applyFill="1" applyBorder="1" applyAlignment="1">
      <alignment horizontal="center" vertical="center"/>
    </xf>
    <xf numFmtId="166" fontId="1" fillId="4" borderId="16" xfId="0" applyNumberFormat="1" applyFont="1" applyFill="1" applyBorder="1" applyAlignment="1">
      <alignment horizontal="center" vertical="center"/>
    </xf>
    <xf numFmtId="0" fontId="1" fillId="4" borderId="16" xfId="0" applyFont="1" applyFill="1" applyBorder="1" applyAlignment="1">
      <alignment horizontal="center" vertical="center"/>
    </xf>
    <xf numFmtId="0" fontId="1" fillId="4" borderId="17" xfId="0" applyFont="1" applyFill="1" applyBorder="1" applyAlignment="1">
      <alignment horizontal="center" vertical="center"/>
    </xf>
    <xf numFmtId="166" fontId="1" fillId="4" borderId="17" xfId="0" applyNumberFormat="1" applyFont="1" applyFill="1" applyBorder="1" applyAlignment="1">
      <alignment horizontal="center" vertical="center"/>
    </xf>
    <xf numFmtId="0" fontId="8" fillId="4" borderId="14" xfId="0" applyNumberFormat="1" applyFont="1" applyFill="1" applyBorder="1" applyAlignment="1">
      <alignment horizontal="center" vertical="center"/>
    </xf>
    <xf numFmtId="2" fontId="1" fillId="4" borderId="16" xfId="0" applyNumberFormat="1" applyFont="1" applyFill="1" applyBorder="1" applyAlignment="1">
      <alignment horizontal="center" vertical="center"/>
    </xf>
    <xf numFmtId="165" fontId="8" fillId="4" borderId="15" xfId="1" applyNumberFormat="1" applyFont="1" applyFill="1" applyBorder="1" applyAlignment="1">
      <alignment horizontal="center" vertical="center"/>
    </xf>
    <xf numFmtId="2" fontId="9" fillId="4" borderId="15" xfId="1" applyNumberFormat="1" applyFont="1" applyFill="1" applyBorder="1" applyAlignment="1">
      <alignment horizontal="center" vertical="center"/>
    </xf>
    <xf numFmtId="0" fontId="0" fillId="0" borderId="0" xfId="0" applyAlignment="1"/>
    <xf numFmtId="0" fontId="8" fillId="4" borderId="15" xfId="0" applyNumberFormat="1" applyFont="1" applyFill="1" applyBorder="1" applyAlignment="1">
      <alignment horizontal="center" vertical="center"/>
    </xf>
    <xf numFmtId="166" fontId="1" fillId="4" borderId="14" xfId="0" applyNumberFormat="1" applyFont="1" applyFill="1" applyBorder="1" applyAlignment="1">
      <alignment vertical="center"/>
    </xf>
    <xf numFmtId="0" fontId="8" fillId="4" borderId="17" xfId="0" applyNumberFormat="1" applyFont="1" applyFill="1" applyBorder="1" applyAlignment="1">
      <alignment horizontal="center" vertical="center"/>
    </xf>
    <xf numFmtId="0" fontId="8" fillId="4" borderId="48" xfId="0" applyNumberFormat="1" applyFont="1" applyFill="1" applyBorder="1" applyAlignment="1">
      <alignment vertical="top"/>
    </xf>
    <xf numFmtId="0" fontId="8" fillId="4" borderId="16" xfId="0" applyNumberFormat="1" applyFont="1" applyFill="1" applyBorder="1" applyAlignment="1">
      <alignment horizontal="center" vertical="center"/>
    </xf>
    <xf numFmtId="0" fontId="8" fillId="4" borderId="0" xfId="0" applyNumberFormat="1" applyFont="1" applyFill="1" applyBorder="1" applyAlignment="1">
      <alignment vertical="top"/>
    </xf>
    <xf numFmtId="166" fontId="3" fillId="4" borderId="47" xfId="0" applyNumberFormat="1" applyFont="1" applyFill="1" applyBorder="1" applyAlignment="1">
      <alignment horizontal="center" vertical="center"/>
    </xf>
    <xf numFmtId="166" fontId="3" fillId="4" borderId="14" xfId="0" applyNumberFormat="1" applyFont="1" applyFill="1" applyBorder="1" applyAlignment="1">
      <alignment vertical="center"/>
    </xf>
    <xf numFmtId="0" fontId="11" fillId="4" borderId="12" xfId="0" applyNumberFormat="1" applyFont="1" applyFill="1" applyBorder="1" applyAlignment="1">
      <alignment horizontal="center" vertical="center"/>
    </xf>
    <xf numFmtId="0" fontId="8" fillId="4" borderId="9" xfId="0" applyNumberFormat="1" applyFont="1" applyFill="1" applyBorder="1" applyAlignment="1">
      <alignment vertical="top"/>
    </xf>
    <xf numFmtId="166" fontId="1" fillId="4" borderId="9" xfId="0" applyNumberFormat="1" applyFont="1" applyFill="1" applyBorder="1" applyAlignment="1">
      <alignment vertical="center"/>
    </xf>
    <xf numFmtId="166" fontId="1" fillId="4" borderId="17" xfId="0" applyNumberFormat="1" applyFont="1" applyFill="1" applyBorder="1" applyAlignment="1">
      <alignment vertical="center"/>
    </xf>
    <xf numFmtId="165" fontId="8" fillId="4" borderId="17" xfId="1" applyNumberFormat="1" applyFont="1" applyFill="1" applyBorder="1" applyAlignment="1">
      <alignment horizontal="left" vertical="center"/>
    </xf>
    <xf numFmtId="165" fontId="8" fillId="4" borderId="9" xfId="1" applyNumberFormat="1" applyFont="1" applyFill="1" applyBorder="1" applyAlignment="1">
      <alignment horizontal="left" vertical="center"/>
    </xf>
    <xf numFmtId="0" fontId="0" fillId="0" borderId="17" xfId="0" applyBorder="1" applyAlignment="1"/>
    <xf numFmtId="4" fontId="1" fillId="4" borderId="17" xfId="0" applyNumberFormat="1" applyFont="1" applyFill="1" applyBorder="1" applyAlignment="1">
      <alignment horizontal="center" vertical="center"/>
    </xf>
    <xf numFmtId="0" fontId="0" fillId="0" borderId="4" xfId="0" applyBorder="1" applyAlignment="1"/>
    <xf numFmtId="2" fontId="1" fillId="4" borderId="17" xfId="0" applyNumberFormat="1" applyFont="1" applyFill="1" applyBorder="1" applyAlignment="1">
      <alignment vertical="center"/>
    </xf>
    <xf numFmtId="4" fontId="1" fillId="4" borderId="17" xfId="0" applyNumberFormat="1" applyFont="1" applyFill="1" applyBorder="1" applyAlignment="1">
      <alignment vertical="center"/>
    </xf>
    <xf numFmtId="166" fontId="0" fillId="0" borderId="17" xfId="0" applyNumberFormat="1" applyBorder="1" applyAlignment="1"/>
    <xf numFmtId="0" fontId="1" fillId="4" borderId="17" xfId="0" applyFont="1" applyFill="1" applyBorder="1" applyAlignment="1">
      <alignment horizontal="left" vertical="center"/>
    </xf>
    <xf numFmtId="0" fontId="1" fillId="4" borderId="16" xfId="0" applyFont="1" applyFill="1" applyBorder="1" applyAlignment="1">
      <alignment horizontal="left" vertical="center"/>
    </xf>
    <xf numFmtId="166" fontId="1" fillId="4" borderId="16" xfId="0" applyNumberFormat="1" applyFont="1" applyFill="1" applyBorder="1" applyAlignment="1">
      <alignment vertical="center"/>
    </xf>
    <xf numFmtId="0" fontId="1" fillId="4" borderId="9" xfId="0" applyFont="1" applyFill="1" applyBorder="1" applyAlignment="1">
      <alignment horizontal="left" vertical="center"/>
    </xf>
    <xf numFmtId="2" fontId="1" fillId="4" borderId="9" xfId="0" applyNumberFormat="1" applyFont="1" applyFill="1" applyBorder="1" applyAlignment="1">
      <alignment horizontal="center" vertical="center"/>
    </xf>
    <xf numFmtId="166" fontId="3" fillId="4" borderId="14" xfId="0" applyNumberFormat="1" applyFont="1" applyFill="1" applyBorder="1" applyAlignment="1">
      <alignment horizontal="center" vertical="center"/>
    </xf>
    <xf numFmtId="0" fontId="17" fillId="0" borderId="0" xfId="1" applyFont="1" applyBorder="1" applyAlignment="1"/>
    <xf numFmtId="0" fontId="6" fillId="3" borderId="0" xfId="1" applyFont="1" applyFill="1" applyBorder="1" applyAlignment="1">
      <alignment vertical="center" wrapText="1"/>
    </xf>
    <xf numFmtId="0" fontId="19" fillId="0" borderId="0" xfId="0" applyFont="1"/>
    <xf numFmtId="0" fontId="5" fillId="3" borderId="16" xfId="1" applyFont="1" applyFill="1" applyBorder="1"/>
    <xf numFmtId="0" fontId="5" fillId="3" borderId="17" xfId="1" applyFont="1" applyFill="1" applyBorder="1"/>
    <xf numFmtId="0" fontId="19" fillId="0" borderId="0" xfId="0" applyFont="1" applyBorder="1"/>
    <xf numFmtId="0" fontId="5" fillId="3" borderId="15" xfId="1" applyFont="1" applyFill="1" applyBorder="1"/>
    <xf numFmtId="0" fontId="19" fillId="0" borderId="16" xfId="0" applyFont="1" applyBorder="1"/>
    <xf numFmtId="0" fontId="20" fillId="0" borderId="14" xfId="0" applyFont="1" applyFill="1" applyBorder="1" applyAlignment="1">
      <alignment horizontal="center" vertical="center"/>
    </xf>
    <xf numFmtId="0" fontId="20" fillId="0" borderId="12" xfId="0" applyFont="1" applyFill="1" applyBorder="1" applyAlignment="1">
      <alignment horizontal="left" vertical="center" wrapText="1"/>
    </xf>
    <xf numFmtId="4" fontId="20" fillId="0" borderId="12" xfId="0" applyNumberFormat="1" applyFont="1" applyFill="1" applyBorder="1" applyAlignment="1">
      <alignment horizontal="center" vertical="center" wrapText="1"/>
    </xf>
    <xf numFmtId="166" fontId="21" fillId="0" borderId="14" xfId="0" applyNumberFormat="1" applyFont="1" applyFill="1" applyBorder="1" applyAlignment="1">
      <alignment horizontal="center" vertical="center" wrapText="1"/>
    </xf>
    <xf numFmtId="166" fontId="21" fillId="0" borderId="14" xfId="0" applyNumberFormat="1" applyFont="1" applyFill="1" applyBorder="1" applyAlignment="1">
      <alignment vertical="center" wrapText="1"/>
    </xf>
    <xf numFmtId="0" fontId="23" fillId="7" borderId="17" xfId="0" applyFont="1" applyFill="1" applyBorder="1" applyAlignment="1">
      <alignment horizontal="left" vertical="center" wrapText="1"/>
    </xf>
    <xf numFmtId="0" fontId="19" fillId="7" borderId="0" xfId="0" applyFont="1" applyFill="1"/>
    <xf numFmtId="0" fontId="22" fillId="7" borderId="0" xfId="0" applyFont="1" applyFill="1" applyAlignment="1">
      <alignment horizontal="left" vertical="center"/>
    </xf>
    <xf numFmtId="0" fontId="22" fillId="7" borderId="9" xfId="0" applyFont="1" applyFill="1" applyBorder="1" applyAlignment="1">
      <alignment horizontal="left" vertical="center"/>
    </xf>
    <xf numFmtId="0" fontId="22" fillId="7" borderId="17" xfId="0" applyFont="1" applyFill="1" applyBorder="1" applyAlignment="1">
      <alignment horizontal="left" vertical="center"/>
    </xf>
    <xf numFmtId="0" fontId="22" fillId="7" borderId="4" xfId="0" applyFont="1" applyFill="1" applyBorder="1" applyAlignment="1">
      <alignment horizontal="left" vertical="center"/>
    </xf>
    <xf numFmtId="0" fontId="20" fillId="7" borderId="17" xfId="0" applyFont="1" applyFill="1" applyBorder="1" applyAlignment="1">
      <alignment horizontal="center" vertical="center"/>
    </xf>
    <xf numFmtId="4" fontId="20" fillId="7" borderId="17" xfId="0" applyNumberFormat="1" applyFont="1" applyFill="1" applyBorder="1" applyAlignment="1">
      <alignment horizontal="center" vertical="center" wrapText="1"/>
    </xf>
    <xf numFmtId="166" fontId="20" fillId="7" borderId="9" xfId="0" applyNumberFormat="1" applyFont="1" applyFill="1" applyBorder="1" applyAlignment="1">
      <alignment horizontal="center" vertical="center" wrapText="1"/>
    </xf>
    <xf numFmtId="166" fontId="20" fillId="7" borderId="17" xfId="0" applyNumberFormat="1" applyFont="1" applyFill="1" applyBorder="1" applyAlignment="1">
      <alignment horizontal="center" vertical="center" wrapText="1"/>
    </xf>
    <xf numFmtId="168" fontId="20" fillId="0" borderId="14" xfId="0" applyNumberFormat="1" applyFont="1" applyFill="1" applyBorder="1" applyAlignment="1">
      <alignment horizontal="center" vertical="center"/>
    </xf>
    <xf numFmtId="0" fontId="20" fillId="0" borderId="14" xfId="0" applyFont="1" applyFill="1" applyBorder="1" applyAlignment="1">
      <alignment horizontal="left" vertical="center" wrapText="1"/>
    </xf>
    <xf numFmtId="4" fontId="20" fillId="0" borderId="14" xfId="0" applyNumberFormat="1" applyFont="1" applyFill="1" applyBorder="1" applyAlignment="1">
      <alignment horizontal="center" vertical="center" wrapText="1"/>
    </xf>
    <xf numFmtId="166" fontId="20" fillId="0" borderId="14" xfId="0" applyNumberFormat="1" applyFont="1" applyFill="1" applyBorder="1" applyAlignment="1">
      <alignment horizontal="center" vertical="center" wrapText="1"/>
    </xf>
    <xf numFmtId="0" fontId="20" fillId="4" borderId="14" xfId="0" applyFont="1" applyFill="1" applyBorder="1" applyAlignment="1">
      <alignment horizontal="left" vertical="center" wrapText="1"/>
    </xf>
    <xf numFmtId="166" fontId="20" fillId="4" borderId="14" xfId="0" applyNumberFormat="1" applyFont="1" applyFill="1" applyBorder="1" applyAlignment="1">
      <alignment horizontal="center" vertical="center" wrapText="1"/>
    </xf>
    <xf numFmtId="0" fontId="20" fillId="4" borderId="14" xfId="0" applyFont="1" applyFill="1" applyBorder="1" applyAlignment="1">
      <alignment horizontal="center" vertical="center"/>
    </xf>
    <xf numFmtId="0" fontId="20" fillId="0" borderId="16" xfId="0" applyFont="1" applyFill="1" applyBorder="1" applyAlignment="1">
      <alignment horizontal="left" vertical="center" wrapText="1"/>
    </xf>
    <xf numFmtId="0" fontId="20" fillId="0" borderId="16" xfId="0" applyFont="1" applyFill="1" applyBorder="1" applyAlignment="1">
      <alignment horizontal="center" vertical="center"/>
    </xf>
    <xf numFmtId="4" fontId="20" fillId="0" borderId="16" xfId="0" applyNumberFormat="1" applyFont="1" applyFill="1" applyBorder="1" applyAlignment="1">
      <alignment horizontal="center" vertical="center" wrapText="1"/>
    </xf>
    <xf numFmtId="166" fontId="20" fillId="0" borderId="16" xfId="0" applyNumberFormat="1" applyFont="1" applyFill="1" applyBorder="1" applyAlignment="1">
      <alignment horizontal="center" vertical="center" wrapText="1"/>
    </xf>
    <xf numFmtId="168" fontId="20" fillId="0" borderId="15" xfId="0" applyNumberFormat="1" applyFont="1" applyFill="1" applyBorder="1" applyAlignment="1">
      <alignment horizontal="center" vertical="center"/>
    </xf>
    <xf numFmtId="0" fontId="20" fillId="0" borderId="15" xfId="0" applyFont="1" applyFill="1" applyBorder="1" applyAlignment="1">
      <alignment horizontal="left" vertical="center" wrapText="1"/>
    </xf>
    <xf numFmtId="0" fontId="20" fillId="0" borderId="15" xfId="0" applyFont="1" applyFill="1" applyBorder="1" applyAlignment="1">
      <alignment horizontal="center" vertical="center"/>
    </xf>
    <xf numFmtId="4" fontId="20" fillId="0" borderId="15" xfId="0" applyNumberFormat="1" applyFont="1" applyFill="1" applyBorder="1" applyAlignment="1">
      <alignment horizontal="center" vertical="center" wrapText="1"/>
    </xf>
    <xf numFmtId="166" fontId="20" fillId="0" borderId="15" xfId="0" applyNumberFormat="1" applyFont="1" applyFill="1" applyBorder="1" applyAlignment="1">
      <alignment horizontal="center" vertical="center" wrapText="1"/>
    </xf>
    <xf numFmtId="0" fontId="20" fillId="7" borderId="57" xfId="0" applyFont="1" applyFill="1" applyBorder="1" applyAlignment="1">
      <alignment horizontal="center" vertical="center"/>
    </xf>
    <xf numFmtId="0" fontId="23" fillId="7" borderId="58" xfId="0" applyFont="1" applyFill="1" applyBorder="1" applyAlignment="1">
      <alignment horizontal="left" vertical="center" wrapText="1"/>
    </xf>
    <xf numFmtId="0" fontId="19" fillId="7" borderId="2" xfId="0" applyFont="1" applyFill="1" applyBorder="1"/>
    <xf numFmtId="0" fontId="19" fillId="7" borderId="59" xfId="0" applyFont="1" applyFill="1" applyBorder="1"/>
    <xf numFmtId="0" fontId="19" fillId="7" borderId="58" xfId="0" applyFont="1" applyFill="1" applyBorder="1"/>
    <xf numFmtId="0" fontId="19" fillId="7" borderId="60" xfId="0" applyFont="1" applyFill="1" applyBorder="1"/>
    <xf numFmtId="4" fontId="20" fillId="4" borderId="14" xfId="0" applyNumberFormat="1" applyFont="1" applyFill="1" applyBorder="1" applyAlignment="1">
      <alignment horizontal="center" vertical="center" wrapText="1"/>
    </xf>
    <xf numFmtId="0" fontId="24" fillId="0" borderId="49" xfId="0" applyFont="1" applyBorder="1" applyAlignment="1">
      <alignment horizontal="center" vertical="center" wrapText="1"/>
    </xf>
    <xf numFmtId="0" fontId="24" fillId="0" borderId="53" xfId="0" applyFont="1" applyBorder="1" applyAlignment="1">
      <alignment horizontal="center" vertical="center" wrapText="1"/>
    </xf>
    <xf numFmtId="0" fontId="25" fillId="8" borderId="14" xfId="0" applyFont="1" applyFill="1" applyBorder="1" applyAlignment="1">
      <alignment horizontal="center" vertical="center" wrapText="1"/>
    </xf>
    <xf numFmtId="164" fontId="1" fillId="4" borderId="14" xfId="4" applyFont="1" applyFill="1" applyBorder="1" applyAlignment="1">
      <alignment horizontal="center" vertical="center"/>
    </xf>
    <xf numFmtId="164" fontId="1" fillId="4" borderId="37" xfId="4" applyFont="1" applyFill="1" applyBorder="1" applyAlignment="1">
      <alignment horizontal="center" vertical="center"/>
    </xf>
    <xf numFmtId="2" fontId="1" fillId="4" borderId="14" xfId="0" applyNumberFormat="1" applyFont="1" applyFill="1" applyBorder="1" applyAlignment="1">
      <alignment horizontal="center" vertical="center"/>
    </xf>
    <xf numFmtId="2" fontId="1" fillId="4" borderId="16" xfId="0" applyNumberFormat="1" applyFont="1" applyFill="1" applyBorder="1" applyAlignment="1">
      <alignment horizontal="center" vertical="center"/>
    </xf>
    <xf numFmtId="164" fontId="1" fillId="4" borderId="16" xfId="4" applyFont="1" applyFill="1" applyBorder="1" applyAlignment="1">
      <alignment horizontal="center" vertical="center"/>
    </xf>
    <xf numFmtId="0" fontId="1" fillId="4" borderId="14" xfId="0" applyFont="1" applyFill="1" applyBorder="1" applyAlignment="1">
      <alignment horizontal="justify" vertical="center" wrapText="1"/>
    </xf>
    <xf numFmtId="0" fontId="1" fillId="4" borderId="16" xfId="0" applyFont="1" applyFill="1" applyBorder="1" applyAlignment="1">
      <alignment horizontal="justify" vertical="center" wrapText="1"/>
    </xf>
    <xf numFmtId="0" fontId="6" fillId="3" borderId="12" xfId="1" applyFont="1" applyFill="1" applyBorder="1" applyAlignment="1">
      <alignment horizontal="center"/>
    </xf>
    <xf numFmtId="0" fontId="6" fillId="3" borderId="13" xfId="1" applyFont="1" applyFill="1" applyBorder="1" applyAlignment="1">
      <alignment horizontal="center"/>
    </xf>
    <xf numFmtId="0" fontId="1" fillId="4" borderId="14" xfId="0" applyFont="1" applyFill="1" applyBorder="1" applyAlignment="1">
      <alignment horizontal="center" vertical="center"/>
    </xf>
    <xf numFmtId="0" fontId="1" fillId="4" borderId="16" xfId="0" applyFont="1" applyFill="1" applyBorder="1" applyAlignment="1">
      <alignment horizontal="center" vertical="center"/>
    </xf>
    <xf numFmtId="0" fontId="1" fillId="4" borderId="17" xfId="0" applyFont="1" applyFill="1" applyBorder="1" applyAlignment="1">
      <alignment horizontal="center" vertical="center"/>
    </xf>
    <xf numFmtId="0" fontId="1" fillId="4" borderId="15" xfId="0" applyFont="1" applyFill="1" applyBorder="1" applyAlignment="1">
      <alignment horizontal="center" vertical="center"/>
    </xf>
    <xf numFmtId="0" fontId="1" fillId="4" borderId="14" xfId="0" applyFont="1" applyFill="1" applyBorder="1" applyAlignment="1">
      <alignment horizontal="left" vertical="center" wrapText="1"/>
    </xf>
    <xf numFmtId="0" fontId="1" fillId="4" borderId="37" xfId="0" applyFont="1" applyFill="1" applyBorder="1" applyAlignment="1">
      <alignment horizontal="justify" vertical="center" wrapText="1"/>
    </xf>
    <xf numFmtId="0" fontId="1" fillId="4" borderId="37" xfId="0" applyFont="1" applyFill="1" applyBorder="1" applyAlignment="1">
      <alignment horizontal="center" vertical="center"/>
    </xf>
    <xf numFmtId="2" fontId="1" fillId="4" borderId="37" xfId="0" applyNumberFormat="1" applyFont="1" applyFill="1" applyBorder="1" applyAlignment="1">
      <alignment horizontal="center" vertical="center"/>
    </xf>
    <xf numFmtId="4" fontId="9" fillId="4" borderId="16" xfId="3" applyNumberFormat="1" applyFont="1" applyFill="1" applyBorder="1" applyAlignment="1">
      <alignment horizontal="center" vertical="center"/>
    </xf>
    <xf numFmtId="4" fontId="9" fillId="4" borderId="17" xfId="3" applyNumberFormat="1" applyFont="1" applyFill="1" applyBorder="1" applyAlignment="1">
      <alignment horizontal="center" vertical="center"/>
    </xf>
    <xf numFmtId="166" fontId="9" fillId="4" borderId="16" xfId="3" applyNumberFormat="1" applyFont="1" applyFill="1" applyBorder="1" applyAlignment="1">
      <alignment horizontal="center" vertical="center"/>
    </xf>
    <xf numFmtId="166" fontId="9" fillId="4" borderId="17" xfId="3" applyNumberFormat="1" applyFont="1" applyFill="1" applyBorder="1" applyAlignment="1">
      <alignment horizontal="center" vertical="center"/>
    </xf>
    <xf numFmtId="166" fontId="1" fillId="4" borderId="14" xfId="0" applyNumberFormat="1" applyFont="1" applyFill="1" applyBorder="1" applyAlignment="1">
      <alignment horizontal="center" vertical="center"/>
    </xf>
    <xf numFmtId="0" fontId="1" fillId="4" borderId="14" xfId="3" applyNumberFormat="1" applyFont="1" applyFill="1" applyBorder="1" applyAlignment="1">
      <alignment horizontal="justify" vertical="top" wrapText="1"/>
    </xf>
    <xf numFmtId="0" fontId="1" fillId="4" borderId="18" xfId="0" applyFont="1" applyFill="1" applyBorder="1" applyAlignment="1">
      <alignment horizontal="left" vertical="top" wrapText="1"/>
    </xf>
    <xf numFmtId="0" fontId="1" fillId="4" borderId="18" xfId="0" applyFont="1" applyFill="1" applyBorder="1" applyAlignment="1">
      <alignment horizontal="center" vertical="center"/>
    </xf>
    <xf numFmtId="0" fontId="1" fillId="4" borderId="26" xfId="0" applyFont="1" applyFill="1" applyBorder="1" applyAlignment="1">
      <alignment horizontal="center" vertical="center"/>
    </xf>
    <xf numFmtId="166" fontId="1" fillId="4" borderId="16" xfId="0" applyNumberFormat="1" applyFont="1" applyFill="1" applyBorder="1" applyAlignment="1">
      <alignment horizontal="center" vertical="center"/>
    </xf>
    <xf numFmtId="0" fontId="1" fillId="4" borderId="16" xfId="3" applyNumberFormat="1" applyFont="1" applyFill="1" applyBorder="1" applyAlignment="1">
      <alignment horizontal="justify" vertical="top" wrapText="1"/>
    </xf>
    <xf numFmtId="0" fontId="1" fillId="4" borderId="17" xfId="3" applyNumberFormat="1" applyFont="1" applyFill="1" applyBorder="1" applyAlignment="1">
      <alignment horizontal="justify" vertical="top" wrapText="1"/>
    </xf>
    <xf numFmtId="0" fontId="7" fillId="4" borderId="34" xfId="0" applyFont="1" applyFill="1" applyBorder="1" applyAlignment="1">
      <alignment horizontal="center" vertical="center" wrapText="1"/>
    </xf>
    <xf numFmtId="0" fontId="7" fillId="4" borderId="35" xfId="0" applyFont="1" applyFill="1" applyBorder="1" applyAlignment="1">
      <alignment horizontal="center" vertical="center" wrapText="1"/>
    </xf>
    <xf numFmtId="0" fontId="16" fillId="4" borderId="16" xfId="3" applyNumberFormat="1" applyFont="1" applyFill="1" applyBorder="1" applyAlignment="1">
      <alignment horizontal="justify" vertical="top" wrapText="1"/>
    </xf>
    <xf numFmtId="0" fontId="16" fillId="4" borderId="17" xfId="3" applyNumberFormat="1" applyFont="1" applyFill="1" applyBorder="1" applyAlignment="1">
      <alignment horizontal="justify" vertical="top" wrapText="1"/>
    </xf>
    <xf numFmtId="0" fontId="16" fillId="4" borderId="15" xfId="3" applyNumberFormat="1" applyFont="1" applyFill="1" applyBorder="1" applyAlignment="1">
      <alignment horizontal="justify" vertical="top" wrapText="1"/>
    </xf>
    <xf numFmtId="0" fontId="9" fillId="4" borderId="16" xfId="3" applyNumberFormat="1" applyFont="1" applyFill="1" applyBorder="1" applyAlignment="1">
      <alignment horizontal="center" vertical="center"/>
    </xf>
    <xf numFmtId="0" fontId="9" fillId="4" borderId="17" xfId="3" applyNumberFormat="1" applyFont="1" applyFill="1" applyBorder="1" applyAlignment="1">
      <alignment horizontal="center" vertical="center"/>
    </xf>
    <xf numFmtId="0" fontId="9" fillId="4" borderId="15" xfId="3" applyNumberFormat="1" applyFont="1" applyFill="1" applyBorder="1" applyAlignment="1">
      <alignment horizontal="center" vertical="center"/>
    </xf>
    <xf numFmtId="4" fontId="9" fillId="4" borderId="15" xfId="3" applyNumberFormat="1" applyFont="1" applyFill="1" applyBorder="1" applyAlignment="1">
      <alignment horizontal="center" vertical="center"/>
    </xf>
    <xf numFmtId="166" fontId="9" fillId="4" borderId="15" xfId="3" applyNumberFormat="1" applyFont="1" applyFill="1" applyBorder="1" applyAlignment="1">
      <alignment horizontal="center" vertical="center"/>
    </xf>
    <xf numFmtId="0" fontId="9" fillId="4" borderId="14" xfId="3" applyNumberFormat="1" applyFont="1" applyFill="1" applyBorder="1" applyAlignment="1">
      <alignment horizontal="center" vertical="center"/>
    </xf>
    <xf numFmtId="4" fontId="9" fillId="4" borderId="14" xfId="3" applyNumberFormat="1" applyFont="1" applyFill="1" applyBorder="1" applyAlignment="1">
      <alignment horizontal="center" vertical="center"/>
    </xf>
    <xf numFmtId="166" fontId="9" fillId="4" borderId="14" xfId="3" applyNumberFormat="1" applyFont="1" applyFill="1" applyBorder="1" applyAlignment="1">
      <alignment horizontal="center" vertical="center"/>
    </xf>
    <xf numFmtId="0" fontId="7" fillId="4" borderId="12" xfId="0" applyFont="1" applyFill="1" applyBorder="1" applyAlignment="1">
      <alignment horizontal="center" vertical="center"/>
    </xf>
    <xf numFmtId="0" fontId="7" fillId="4" borderId="13" xfId="0" applyFont="1" applyFill="1" applyBorder="1" applyAlignment="1">
      <alignment horizontal="center" vertical="center"/>
    </xf>
    <xf numFmtId="0" fontId="1" fillId="4" borderId="19" xfId="0" applyFont="1" applyFill="1" applyBorder="1" applyAlignment="1">
      <alignment horizontal="center" vertical="center"/>
    </xf>
    <xf numFmtId="0" fontId="1" fillId="4" borderId="40" xfId="0" applyFont="1" applyFill="1" applyBorder="1" applyAlignment="1">
      <alignment horizontal="center" vertical="center"/>
    </xf>
    <xf numFmtId="0" fontId="1" fillId="4" borderId="20" xfId="0" applyFont="1" applyFill="1" applyBorder="1" applyAlignment="1">
      <alignment horizontal="center" vertical="center"/>
    </xf>
    <xf numFmtId="0" fontId="1" fillId="4" borderId="42" xfId="0" applyFont="1" applyFill="1" applyBorder="1" applyAlignment="1">
      <alignment horizontal="center" vertical="center"/>
    </xf>
    <xf numFmtId="4" fontId="1" fillId="4" borderId="26" xfId="0" applyNumberFormat="1" applyFont="1" applyFill="1" applyBorder="1" applyAlignment="1">
      <alignment horizontal="center" vertical="center"/>
    </xf>
    <xf numFmtId="0" fontId="1" fillId="4" borderId="26" xfId="0" applyNumberFormat="1" applyFont="1" applyFill="1" applyBorder="1" applyAlignment="1">
      <alignment horizontal="center" vertical="center"/>
    </xf>
    <xf numFmtId="4" fontId="1" fillId="4" borderId="14" xfId="0" applyNumberFormat="1" applyFont="1" applyFill="1" applyBorder="1" applyAlignment="1">
      <alignment horizontal="center" vertical="center"/>
    </xf>
    <xf numFmtId="0" fontId="1" fillId="4" borderId="14" xfId="0" applyNumberFormat="1" applyFont="1" applyFill="1" applyBorder="1" applyAlignment="1">
      <alignment horizontal="center" vertical="center"/>
    </xf>
    <xf numFmtId="0" fontId="1" fillId="4" borderId="15" xfId="3" applyNumberFormat="1" applyFont="1" applyFill="1" applyBorder="1" applyAlignment="1">
      <alignment horizontal="justify" vertical="top" wrapText="1"/>
    </xf>
    <xf numFmtId="0" fontId="1" fillId="4" borderId="6" xfId="0" applyFont="1" applyFill="1" applyBorder="1" applyAlignment="1">
      <alignment horizontal="center" vertical="center"/>
    </xf>
    <xf numFmtId="0" fontId="1" fillId="4" borderId="4" xfId="0" applyFont="1" applyFill="1" applyBorder="1" applyAlignment="1">
      <alignment horizontal="center" vertical="center"/>
    </xf>
    <xf numFmtId="0" fontId="1" fillId="4" borderId="8" xfId="0" applyFont="1" applyFill="1" applyBorder="1" applyAlignment="1">
      <alignment horizontal="center" vertical="center"/>
    </xf>
    <xf numFmtId="4" fontId="1" fillId="4" borderId="12" xfId="0" applyNumberFormat="1" applyFont="1" applyFill="1" applyBorder="1" applyAlignment="1">
      <alignment horizontal="center" vertical="center"/>
    </xf>
    <xf numFmtId="0" fontId="1" fillId="4" borderId="12" xfId="0" applyNumberFormat="1" applyFont="1" applyFill="1" applyBorder="1" applyAlignment="1">
      <alignment horizontal="center" vertical="center"/>
    </xf>
    <xf numFmtId="0" fontId="1" fillId="4" borderId="14" xfId="0" applyFont="1" applyFill="1" applyBorder="1" applyAlignment="1">
      <alignment horizontal="left" vertical="top" wrapText="1"/>
    </xf>
    <xf numFmtId="0" fontId="1" fillId="4" borderId="18" xfId="0" applyFont="1" applyFill="1" applyBorder="1" applyAlignment="1">
      <alignment horizontal="left" vertical="center" wrapText="1"/>
    </xf>
    <xf numFmtId="0" fontId="1" fillId="4" borderId="16" xfId="0" applyFont="1" applyFill="1" applyBorder="1" applyAlignment="1">
      <alignment horizontal="left" vertical="top" wrapText="1"/>
    </xf>
    <xf numFmtId="0" fontId="1" fillId="4" borderId="17" xfId="0" applyFont="1" applyFill="1" applyBorder="1" applyAlignment="1">
      <alignment horizontal="left" vertical="top" wrapText="1"/>
    </xf>
    <xf numFmtId="0" fontId="1" fillId="4" borderId="15" xfId="0" applyFont="1" applyFill="1" applyBorder="1" applyAlignment="1">
      <alignment horizontal="left" vertical="top" wrapText="1"/>
    </xf>
    <xf numFmtId="0" fontId="7" fillId="4" borderId="27" xfId="0" applyFont="1" applyFill="1" applyBorder="1" applyAlignment="1">
      <alignment horizontal="center" vertical="center" wrapText="1"/>
    </xf>
    <xf numFmtId="0" fontId="7" fillId="4" borderId="31" xfId="0" applyFont="1" applyFill="1" applyBorder="1" applyAlignment="1">
      <alignment horizontal="center" vertical="center" wrapText="1"/>
    </xf>
    <xf numFmtId="0" fontId="1" fillId="4" borderId="25" xfId="0" applyFont="1" applyFill="1" applyBorder="1" applyAlignment="1">
      <alignment horizontal="center" vertical="center"/>
    </xf>
    <xf numFmtId="0" fontId="1" fillId="4" borderId="22" xfId="0" applyFont="1" applyFill="1" applyBorder="1" applyAlignment="1">
      <alignment horizontal="center" vertical="center"/>
    </xf>
    <xf numFmtId="0" fontId="1" fillId="4" borderId="23" xfId="0" applyFont="1" applyFill="1" applyBorder="1" applyAlignment="1">
      <alignment horizontal="center" vertical="center"/>
    </xf>
    <xf numFmtId="0" fontId="1" fillId="4" borderId="29" xfId="0" applyNumberFormat="1" applyFont="1" applyFill="1" applyBorder="1" applyAlignment="1">
      <alignment horizontal="center" vertical="center"/>
    </xf>
    <xf numFmtId="0" fontId="1" fillId="4" borderId="41" xfId="0" applyFont="1" applyFill="1" applyBorder="1" applyAlignment="1">
      <alignment horizontal="center" vertical="center"/>
    </xf>
    <xf numFmtId="0" fontId="1" fillId="4" borderId="20" xfId="0" applyFont="1" applyFill="1" applyBorder="1" applyAlignment="1">
      <alignment horizontal="left" vertical="center" wrapText="1"/>
    </xf>
    <xf numFmtId="0" fontId="1" fillId="4" borderId="43" xfId="0" applyFont="1" applyFill="1" applyBorder="1" applyAlignment="1">
      <alignment horizontal="center" vertical="center"/>
    </xf>
    <xf numFmtId="0" fontId="7" fillId="4" borderId="32" xfId="0" applyFont="1" applyFill="1" applyBorder="1" applyAlignment="1">
      <alignment horizontal="center" vertical="center" wrapText="1"/>
    </xf>
    <xf numFmtId="0" fontId="7" fillId="4" borderId="33" xfId="0" applyFont="1" applyFill="1" applyBorder="1" applyAlignment="1">
      <alignment horizontal="center" vertical="center" wrapText="1"/>
    </xf>
    <xf numFmtId="166" fontId="1" fillId="4" borderId="17" xfId="0" applyNumberFormat="1" applyFont="1" applyFill="1" applyBorder="1" applyAlignment="1">
      <alignment horizontal="center" vertical="center"/>
    </xf>
    <xf numFmtId="166" fontId="1" fillId="4" borderId="15" xfId="0" applyNumberFormat="1" applyFont="1" applyFill="1" applyBorder="1" applyAlignment="1">
      <alignment horizontal="center" vertical="center"/>
    </xf>
    <xf numFmtId="0" fontId="7" fillId="4" borderId="12" xfId="0" applyFont="1" applyFill="1" applyBorder="1" applyAlignment="1">
      <alignment horizontal="right" vertical="center" wrapText="1"/>
    </xf>
    <xf numFmtId="0" fontId="7" fillId="4" borderId="13" xfId="0" applyFont="1" applyFill="1" applyBorder="1" applyAlignment="1">
      <alignment horizontal="right" vertical="center" wrapText="1"/>
    </xf>
    <xf numFmtId="4" fontId="8" fillId="4" borderId="14" xfId="0" applyNumberFormat="1" applyFont="1" applyFill="1" applyBorder="1" applyAlignment="1">
      <alignment horizontal="center" vertical="center"/>
    </xf>
    <xf numFmtId="0" fontId="8" fillId="4" borderId="14" xfId="0" applyNumberFormat="1" applyFont="1" applyFill="1" applyBorder="1" applyAlignment="1">
      <alignment horizontal="center" vertical="center"/>
    </xf>
    <xf numFmtId="166" fontId="8" fillId="4" borderId="14" xfId="0" applyNumberFormat="1" applyFont="1" applyFill="1" applyBorder="1" applyAlignment="1">
      <alignment horizontal="center" vertical="center"/>
    </xf>
    <xf numFmtId="0" fontId="8" fillId="4" borderId="16" xfId="0" applyFont="1" applyFill="1" applyBorder="1" applyAlignment="1">
      <alignment horizontal="center" vertical="center"/>
    </xf>
    <xf numFmtId="0" fontId="8" fillId="4" borderId="17" xfId="0" applyFont="1" applyFill="1" applyBorder="1" applyAlignment="1">
      <alignment horizontal="center" vertical="center"/>
    </xf>
    <xf numFmtId="0" fontId="8" fillId="4" borderId="15" xfId="0" applyFont="1" applyFill="1" applyBorder="1" applyAlignment="1">
      <alignment horizontal="center" vertical="center"/>
    </xf>
    <xf numFmtId="0" fontId="8" fillId="4" borderId="14" xfId="0" applyFont="1" applyFill="1" applyBorder="1" applyAlignment="1">
      <alignment horizontal="left" vertical="top" wrapText="1"/>
    </xf>
    <xf numFmtId="0" fontId="8" fillId="4" borderId="14" xfId="0" applyFont="1" applyFill="1" applyBorder="1" applyAlignment="1">
      <alignment horizontal="center" vertical="center"/>
    </xf>
    <xf numFmtId="164" fontId="1" fillId="4" borderId="14" xfId="4" applyFont="1" applyFill="1" applyBorder="1" applyAlignment="1">
      <alignment horizontal="center" vertical="center" wrapText="1"/>
    </xf>
    <xf numFmtId="0" fontId="1" fillId="4" borderId="14" xfId="0" applyFont="1" applyFill="1" applyBorder="1" applyAlignment="1">
      <alignment horizontal="center" vertical="center" wrapText="1"/>
    </xf>
    <xf numFmtId="0" fontId="7" fillId="4" borderId="12" xfId="0" applyFont="1" applyFill="1" applyBorder="1" applyAlignment="1">
      <alignment horizontal="center" vertical="center" wrapText="1"/>
    </xf>
    <xf numFmtId="0" fontId="7" fillId="4" borderId="13" xfId="0" applyFont="1" applyFill="1" applyBorder="1" applyAlignment="1">
      <alignment horizontal="center" vertical="center" wrapText="1"/>
    </xf>
    <xf numFmtId="2" fontId="1" fillId="4" borderId="14" xfId="0" applyNumberFormat="1" applyFont="1" applyFill="1" applyBorder="1" applyAlignment="1">
      <alignment horizontal="center" vertical="center" wrapText="1"/>
    </xf>
    <xf numFmtId="166" fontId="1" fillId="4" borderId="5" xfId="0" applyNumberFormat="1" applyFont="1" applyFill="1" applyBorder="1" applyAlignment="1">
      <alignment horizontal="center" vertical="center"/>
    </xf>
    <xf numFmtId="166" fontId="1" fillId="4" borderId="0" xfId="0" applyNumberFormat="1" applyFont="1" applyFill="1" applyBorder="1" applyAlignment="1">
      <alignment horizontal="center" vertical="center"/>
    </xf>
    <xf numFmtId="166" fontId="1" fillId="4" borderId="7" xfId="0" applyNumberFormat="1" applyFont="1" applyFill="1" applyBorder="1" applyAlignment="1">
      <alignment horizontal="center" vertical="center"/>
    </xf>
    <xf numFmtId="0" fontId="1" fillId="0" borderId="18" xfId="0" applyFont="1" applyBorder="1" applyAlignment="1">
      <alignment horizontal="center"/>
    </xf>
    <xf numFmtId="0" fontId="1" fillId="0" borderId="18" xfId="0" applyFont="1" applyBorder="1" applyAlignment="1">
      <alignment horizontal="left"/>
    </xf>
    <xf numFmtId="0" fontId="1" fillId="0" borderId="18" xfId="0" applyFont="1" applyBorder="1" applyAlignment="1">
      <alignment horizontal="left" vertical="center"/>
    </xf>
    <xf numFmtId="0" fontId="1" fillId="0" borderId="0" xfId="0" applyFont="1" applyAlignment="1">
      <alignment horizontal="center" vertical="center"/>
    </xf>
    <xf numFmtId="0" fontId="0" fillId="0" borderId="0" xfId="0" applyAlignment="1">
      <alignment horizontal="center" vertical="center"/>
    </xf>
    <xf numFmtId="3" fontId="1" fillId="4" borderId="23" xfId="0" applyNumberFormat="1" applyFont="1" applyFill="1" applyBorder="1" applyAlignment="1">
      <alignment horizontal="center" vertical="center"/>
    </xf>
    <xf numFmtId="0" fontId="1" fillId="4" borderId="28" xfId="0" applyFont="1" applyFill="1" applyBorder="1" applyAlignment="1">
      <alignment horizontal="center" vertical="center"/>
    </xf>
    <xf numFmtId="2" fontId="1" fillId="4" borderId="26" xfId="0" applyNumberFormat="1" applyFont="1" applyFill="1" applyBorder="1" applyAlignment="1">
      <alignment horizontal="center" vertical="center"/>
    </xf>
    <xf numFmtId="0" fontId="6" fillId="5" borderId="19" xfId="1" applyFont="1" applyFill="1" applyBorder="1" applyAlignment="1">
      <alignment horizontal="center"/>
    </xf>
    <xf numFmtId="0" fontId="7" fillId="4" borderId="36" xfId="0" applyFont="1" applyFill="1" applyBorder="1" applyAlignment="1">
      <alignment horizontal="center" vertical="center" wrapText="1"/>
    </xf>
    <xf numFmtId="0" fontId="7" fillId="4" borderId="30" xfId="0" applyFont="1" applyFill="1" applyBorder="1" applyAlignment="1">
      <alignment horizontal="center" vertical="center" wrapText="1"/>
    </xf>
    <xf numFmtId="0" fontId="1" fillId="0" borderId="9" xfId="0" applyFont="1" applyBorder="1" applyAlignment="1">
      <alignment horizontal="center" vertical="center"/>
    </xf>
    <xf numFmtId="0" fontId="8" fillId="4" borderId="26" xfId="0" applyFont="1" applyFill="1" applyBorder="1" applyAlignment="1">
      <alignment horizontal="center" vertical="center"/>
    </xf>
    <xf numFmtId="0" fontId="8" fillId="4" borderId="25" xfId="0" applyFont="1" applyFill="1" applyBorder="1" applyAlignment="1">
      <alignment horizontal="center" vertical="center"/>
    </xf>
    <xf numFmtId="0" fontId="9" fillId="4" borderId="45" xfId="3" applyNumberFormat="1" applyFont="1" applyFill="1" applyBorder="1" applyAlignment="1">
      <alignment horizontal="center" vertical="center"/>
    </xf>
    <xf numFmtId="0" fontId="1" fillId="4" borderId="28" xfId="0" applyFont="1" applyFill="1" applyBorder="1" applyAlignment="1">
      <alignment horizontal="left" vertical="center" wrapText="1"/>
    </xf>
    <xf numFmtId="0" fontId="1" fillId="4" borderId="45" xfId="3" applyNumberFormat="1" applyFont="1" applyFill="1" applyBorder="1" applyAlignment="1">
      <alignment horizontal="justify" vertical="top" wrapText="1"/>
    </xf>
    <xf numFmtId="0" fontId="3" fillId="4" borderId="27" xfId="0" applyFont="1" applyFill="1" applyBorder="1" applyAlignment="1">
      <alignment horizontal="center" vertical="center" wrapText="1"/>
    </xf>
    <xf numFmtId="0" fontId="3" fillId="4" borderId="31" xfId="0" applyFont="1" applyFill="1" applyBorder="1" applyAlignment="1">
      <alignment horizontal="center" vertical="center" wrapText="1"/>
    </xf>
    <xf numFmtId="0" fontId="1" fillId="0" borderId="0" xfId="0" applyFont="1" applyAlignment="1">
      <alignment horizontal="center"/>
    </xf>
    <xf numFmtId="0" fontId="16" fillId="4" borderId="14" xfId="3" applyNumberFormat="1" applyFont="1" applyFill="1" applyBorder="1" applyAlignment="1">
      <alignment horizontal="justify" vertical="top" wrapText="1"/>
    </xf>
    <xf numFmtId="0" fontId="3" fillId="4" borderId="9" xfId="0" applyFont="1" applyFill="1" applyBorder="1" applyAlignment="1">
      <alignment horizontal="center" vertical="center" wrapText="1"/>
    </xf>
    <xf numFmtId="0" fontId="3" fillId="4" borderId="0" xfId="0" applyFont="1" applyFill="1" applyBorder="1" applyAlignment="1">
      <alignment horizontal="center" vertical="center" wrapText="1"/>
    </xf>
    <xf numFmtId="0" fontId="3" fillId="4" borderId="4" xfId="0" applyFont="1" applyFill="1" applyBorder="1" applyAlignment="1">
      <alignment horizontal="center" vertical="center" wrapText="1"/>
    </xf>
    <xf numFmtId="4" fontId="9" fillId="4" borderId="45" xfId="3" applyNumberFormat="1" applyFont="1" applyFill="1" applyBorder="1" applyAlignment="1">
      <alignment horizontal="center" vertical="center"/>
    </xf>
    <xf numFmtId="0" fontId="6" fillId="6" borderId="12" xfId="1" applyFont="1" applyFill="1" applyBorder="1" applyAlignment="1">
      <alignment horizontal="center"/>
    </xf>
    <xf numFmtId="0" fontId="6" fillId="6" borderId="13" xfId="1" applyFont="1" applyFill="1" applyBorder="1" applyAlignment="1">
      <alignment horizontal="center"/>
    </xf>
    <xf numFmtId="0" fontId="1" fillId="4" borderId="44" xfId="0" applyFont="1" applyFill="1" applyBorder="1" applyAlignment="1">
      <alignment horizontal="center" vertical="center"/>
    </xf>
    <xf numFmtId="0" fontId="1" fillId="4" borderId="16" xfId="0" applyFont="1" applyFill="1" applyBorder="1" applyAlignment="1">
      <alignment horizontal="center" vertical="center" wrapText="1"/>
    </xf>
    <xf numFmtId="0" fontId="1" fillId="4" borderId="17" xfId="0" applyFont="1" applyFill="1" applyBorder="1" applyAlignment="1">
      <alignment horizontal="center" vertical="center" wrapText="1"/>
    </xf>
    <xf numFmtId="0" fontId="1" fillId="4" borderId="15" xfId="0" applyFont="1" applyFill="1" applyBorder="1" applyAlignment="1">
      <alignment horizontal="center" vertical="center" wrapText="1"/>
    </xf>
    <xf numFmtId="0" fontId="1" fillId="4" borderId="19" xfId="0" applyFont="1" applyFill="1" applyBorder="1" applyAlignment="1">
      <alignment horizontal="left" vertical="center" wrapText="1"/>
    </xf>
    <xf numFmtId="0" fontId="3" fillId="4" borderId="14" xfId="0" applyFont="1" applyFill="1" applyBorder="1" applyAlignment="1">
      <alignment horizontal="right"/>
    </xf>
    <xf numFmtId="0" fontId="4" fillId="4" borderId="14" xfId="0" applyFont="1" applyFill="1" applyBorder="1" applyAlignment="1">
      <alignment horizontal="left" vertical="center" wrapText="1"/>
    </xf>
    <xf numFmtId="0" fontId="6" fillId="3" borderId="14" xfId="1" applyFont="1" applyFill="1" applyBorder="1" applyAlignment="1">
      <alignment horizontal="center" vertical="center" wrapText="1"/>
    </xf>
    <xf numFmtId="166" fontId="19" fillId="0" borderId="0" xfId="0" applyNumberFormat="1" applyFont="1" applyAlignment="1">
      <alignment horizontal="center"/>
    </xf>
    <xf numFmtId="0" fontId="17" fillId="0" borderId="47" xfId="1" applyFont="1" applyBorder="1" applyAlignment="1"/>
    <xf numFmtId="0" fontId="17" fillId="0" borderId="14" xfId="1" applyFont="1" applyBorder="1" applyAlignment="1"/>
    <xf numFmtId="0" fontId="18" fillId="0" borderId="47" xfId="1" applyFont="1" applyBorder="1" applyAlignment="1"/>
    <xf numFmtId="0" fontId="18" fillId="0" borderId="14" xfId="1" applyFont="1" applyBorder="1" applyAlignment="1"/>
    <xf numFmtId="0" fontId="18" fillId="0" borderId="47" xfId="1" applyFont="1" applyBorder="1" applyAlignment="1">
      <alignment vertical="center" wrapText="1"/>
    </xf>
    <xf numFmtId="0" fontId="18" fillId="0" borderId="14" xfId="1" applyFont="1" applyBorder="1" applyAlignment="1">
      <alignment vertical="center" wrapText="1"/>
    </xf>
    <xf numFmtId="0" fontId="9" fillId="0" borderId="50" xfId="0" applyFont="1" applyBorder="1" applyAlignment="1">
      <alignment horizontal="left" vertical="center" wrapText="1"/>
    </xf>
    <xf numFmtId="0" fontId="9" fillId="0" borderId="51" xfId="0" applyFont="1" applyBorder="1" applyAlignment="1">
      <alignment horizontal="left" vertical="center" wrapText="1"/>
    </xf>
    <xf numFmtId="0" fontId="9" fillId="0" borderId="52" xfId="0" applyFont="1" applyBorder="1" applyAlignment="1">
      <alignment horizontal="left" vertical="center" wrapText="1"/>
    </xf>
    <xf numFmtId="0" fontId="9" fillId="0" borderId="54" xfId="0" applyFont="1" applyBorder="1" applyAlignment="1">
      <alignment horizontal="left" vertical="center" wrapText="1"/>
    </xf>
    <xf numFmtId="0" fontId="20" fillId="0" borderId="55" xfId="0" applyFont="1" applyBorder="1" applyAlignment="1">
      <alignment horizontal="left" vertical="center" wrapText="1"/>
    </xf>
    <xf numFmtId="0" fontId="20" fillId="0" borderId="56" xfId="0" applyFont="1" applyBorder="1" applyAlignment="1">
      <alignment horizontal="left" vertical="center" wrapText="1"/>
    </xf>
    <xf numFmtId="0" fontId="9" fillId="0" borderId="55" xfId="0" applyFont="1" applyBorder="1" applyAlignment="1">
      <alignment horizontal="left" vertical="center" wrapText="1"/>
    </xf>
    <xf numFmtId="0" fontId="9" fillId="0" borderId="56" xfId="0" applyFont="1" applyBorder="1" applyAlignment="1">
      <alignment horizontal="left" vertical="center" wrapText="1"/>
    </xf>
    <xf numFmtId="0" fontId="6" fillId="3" borderId="19" xfId="1" applyFont="1" applyFill="1" applyBorder="1" applyAlignment="1">
      <alignment horizontal="center"/>
    </xf>
    <xf numFmtId="0" fontId="6" fillId="3" borderId="40" xfId="1" applyFont="1" applyFill="1" applyBorder="1" applyAlignment="1">
      <alignment horizontal="center"/>
    </xf>
    <xf numFmtId="0" fontId="24" fillId="0" borderId="61" xfId="0" applyFont="1" applyBorder="1" applyAlignment="1">
      <alignment horizontal="center" vertical="center" wrapText="1"/>
    </xf>
  </cellXfs>
  <cellStyles count="5">
    <cellStyle name="Currency" xfId="4" builtinId="4"/>
    <cellStyle name="Moneda_PRESUPUESTO DE CARPINTERIA" xfId="2" xr:uid="{00000000-0005-0000-0000-000001000000}"/>
    <cellStyle name="Normal" xfId="0" builtinId="0"/>
    <cellStyle name="Normal 13" xfId="3" xr:uid="{00000000-0005-0000-0000-000003000000}"/>
    <cellStyle name="Normal 2 2" xfId="1"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240030</xdr:colOff>
      <xdr:row>0</xdr:row>
      <xdr:rowOff>49529</xdr:rowOff>
    </xdr:from>
    <xdr:to>
      <xdr:col>1</xdr:col>
      <xdr:colOff>1209675</xdr:colOff>
      <xdr:row>3</xdr:row>
      <xdr:rowOff>1120</xdr:rowOff>
    </xdr:to>
    <xdr:pic>
      <xdr:nvPicPr>
        <xdr:cNvPr id="15" name="Imagen 14">
          <a:extLst>
            <a:ext uri="{FF2B5EF4-FFF2-40B4-BE49-F238E27FC236}">
              <a16:creationId xmlns:a16="http://schemas.microsoft.com/office/drawing/2014/main" id="{00000000-0008-0000-0000-00000F000000}"/>
            </a:ext>
          </a:extLst>
        </xdr:cNvPr>
        <xdr:cNvPicPr>
          <a:picLocks noChangeAspect="1"/>
        </xdr:cNvPicPr>
      </xdr:nvPicPr>
      <xdr:blipFill>
        <a:blip xmlns:r="http://schemas.openxmlformats.org/officeDocument/2006/relationships" r:embed="rId1"/>
        <a:stretch>
          <a:fillRect/>
        </a:stretch>
      </xdr:blipFill>
      <xdr:spPr>
        <a:xfrm>
          <a:off x="240030" y="49529"/>
          <a:ext cx="1731645" cy="4572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67236</xdr:colOff>
      <xdr:row>0</xdr:row>
      <xdr:rowOff>71717</xdr:rowOff>
    </xdr:from>
    <xdr:to>
      <xdr:col>1</xdr:col>
      <xdr:colOff>2212042</xdr:colOff>
      <xdr:row>4</xdr:row>
      <xdr:rowOff>130855</xdr:rowOff>
    </xdr:to>
    <xdr:pic>
      <xdr:nvPicPr>
        <xdr:cNvPr id="2" name="Imagen 1">
          <a:extLst>
            <a:ext uri="{FF2B5EF4-FFF2-40B4-BE49-F238E27FC236}">
              <a16:creationId xmlns:a16="http://schemas.microsoft.com/office/drawing/2014/main" id="{BAD69FBF-FA53-4329-8F95-036A1EF03E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4622" b="16446"/>
        <a:stretch>
          <a:fillRect/>
        </a:stretch>
      </xdr:blipFill>
      <xdr:spPr bwMode="auto">
        <a:xfrm>
          <a:off x="930089" y="71717"/>
          <a:ext cx="2144806" cy="732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FC2768"/>
  <sheetViews>
    <sheetView view="pageBreakPreview" topLeftCell="A7" zoomScale="160" zoomScaleNormal="100" zoomScaleSheetLayoutView="160" workbookViewId="0">
      <selection activeCell="B14" sqref="B14"/>
    </sheetView>
  </sheetViews>
  <sheetFormatPr defaultColWidth="11.453125" defaultRowHeight="10.5" zeroHeight="1" x14ac:dyDescent="0.25"/>
  <cols>
    <col min="1" max="1" width="10.6328125" style="3" customWidth="1"/>
    <col min="2" max="2" width="42.90625" style="3" customWidth="1"/>
    <col min="3" max="3" width="5.90625" style="3" customWidth="1"/>
    <col min="4" max="4" width="7.54296875" style="3" customWidth="1"/>
    <col min="5" max="5" width="9.6328125" style="3" customWidth="1"/>
    <col min="6" max="6" width="12.6328125" style="3" customWidth="1"/>
    <col min="7" max="16374" width="11.453125" style="3" customWidth="1"/>
    <col min="16375" max="16375" width="11.08984375" style="3" customWidth="1"/>
    <col min="16376" max="16376" width="6.453125" style="3" hidden="1" customWidth="1"/>
    <col min="16377" max="16377" width="0" style="3" hidden="1" customWidth="1"/>
    <col min="16378" max="16383" width="6.453125" style="3" hidden="1" customWidth="1"/>
    <col min="16384" max="16384" width="7.08984375" style="3" hidden="1" customWidth="1"/>
  </cols>
  <sheetData>
    <row r="1" spans="1:6" ht="11.25" customHeight="1" x14ac:dyDescent="0.25">
      <c r="A1" s="279"/>
      <c r="B1" s="279"/>
      <c r="C1" s="279"/>
      <c r="D1" s="280" t="s">
        <v>287</v>
      </c>
      <c r="E1" s="280"/>
    </row>
    <row r="2" spans="1:6" x14ac:dyDescent="0.25">
      <c r="A2" s="279"/>
      <c r="B2" s="279"/>
      <c r="C2" s="279"/>
      <c r="D2" s="280" t="s">
        <v>288</v>
      </c>
      <c r="E2" s="280"/>
    </row>
    <row r="3" spans="1:6" ht="19.5" customHeight="1" x14ac:dyDescent="0.25">
      <c r="A3" s="279"/>
      <c r="B3" s="279"/>
      <c r="C3" s="279"/>
      <c r="D3" s="281" t="s">
        <v>289</v>
      </c>
      <c r="E3" s="281"/>
    </row>
    <row r="4" spans="1:6" ht="18" customHeight="1" x14ac:dyDescent="0.4">
      <c r="A4" s="287" t="s">
        <v>286</v>
      </c>
      <c r="B4" s="287"/>
      <c r="C4" s="287"/>
      <c r="D4" s="287"/>
      <c r="E4" s="287"/>
    </row>
    <row r="5" spans="1:6" ht="18" customHeight="1" x14ac:dyDescent="0.4">
      <c r="A5" s="304" t="s">
        <v>388</v>
      </c>
      <c r="B5" s="305"/>
      <c r="C5" s="305"/>
      <c r="D5" s="305"/>
      <c r="E5" s="305"/>
    </row>
    <row r="6" spans="1:6" ht="173.4" customHeight="1" x14ac:dyDescent="0.4">
      <c r="A6" s="65" t="s">
        <v>389</v>
      </c>
      <c r="B6" s="66" t="s">
        <v>394</v>
      </c>
      <c r="C6" s="192"/>
      <c r="D6" s="193"/>
      <c r="E6" s="193"/>
    </row>
    <row r="7" spans="1:6" ht="127.25" customHeight="1" x14ac:dyDescent="0.4">
      <c r="A7" s="65" t="s">
        <v>390</v>
      </c>
      <c r="B7" s="72" t="s">
        <v>395</v>
      </c>
      <c r="C7" s="192"/>
      <c r="D7" s="193"/>
      <c r="E7" s="193"/>
    </row>
    <row r="8" spans="1:6" ht="87" customHeight="1" x14ac:dyDescent="0.4">
      <c r="A8" s="65" t="s">
        <v>391</v>
      </c>
      <c r="B8" s="72" t="s">
        <v>410</v>
      </c>
      <c r="C8" s="192"/>
      <c r="D8" s="193"/>
      <c r="E8" s="193"/>
    </row>
    <row r="9" spans="1:6" ht="117" customHeight="1" x14ac:dyDescent="0.4">
      <c r="A9" s="64" t="s">
        <v>392</v>
      </c>
      <c r="B9" s="72" t="s">
        <v>411</v>
      </c>
      <c r="C9" s="192"/>
      <c r="D9" s="193"/>
      <c r="E9" s="193"/>
    </row>
    <row r="10" spans="1:6" ht="14.25" customHeight="1" x14ac:dyDescent="0.25">
      <c r="A10" s="62" t="s">
        <v>0</v>
      </c>
      <c r="B10" s="62" t="s">
        <v>1</v>
      </c>
      <c r="C10" s="63" t="s">
        <v>2</v>
      </c>
      <c r="D10" s="62" t="s">
        <v>115</v>
      </c>
      <c r="E10" s="6"/>
      <c r="F10" s="1"/>
    </row>
    <row r="11" spans="1:6" ht="14.25" customHeight="1" x14ac:dyDescent="0.25">
      <c r="A11" s="60">
        <v>1</v>
      </c>
      <c r="B11" s="73" t="s">
        <v>414</v>
      </c>
      <c r="C11" s="21" t="s">
        <v>31</v>
      </c>
      <c r="D11" s="22">
        <v>1</v>
      </c>
      <c r="E11" s="23"/>
      <c r="F11" s="1"/>
    </row>
    <row r="12" spans="1:6" ht="81.75" customHeight="1" x14ac:dyDescent="0.25">
      <c r="A12" s="60" t="s">
        <v>415</v>
      </c>
      <c r="B12" s="20" t="s">
        <v>266</v>
      </c>
      <c r="C12" s="21" t="s">
        <v>31</v>
      </c>
      <c r="D12" s="22">
        <v>1</v>
      </c>
      <c r="E12" s="23"/>
      <c r="F12" s="1"/>
    </row>
    <row r="13" spans="1:6" ht="14.25" customHeight="1" x14ac:dyDescent="0.25">
      <c r="A13" s="74">
        <v>101</v>
      </c>
      <c r="B13" s="78" t="s">
        <v>416</v>
      </c>
      <c r="C13" s="75"/>
      <c r="D13" s="76"/>
      <c r="E13" s="77"/>
      <c r="F13" s="1"/>
    </row>
    <row r="14" spans="1:6" ht="46.5" customHeight="1" x14ac:dyDescent="0.25">
      <c r="A14" s="67" t="s">
        <v>5</v>
      </c>
      <c r="B14" s="70" t="s">
        <v>189</v>
      </c>
      <c r="C14" s="67" t="s">
        <v>3</v>
      </c>
      <c r="D14" s="69"/>
      <c r="E14" s="84"/>
      <c r="F14" s="2"/>
    </row>
    <row r="15" spans="1:6" ht="11.25" customHeight="1" x14ac:dyDescent="0.25">
      <c r="A15" s="68"/>
      <c r="B15" s="71"/>
      <c r="C15" s="68"/>
      <c r="D15" s="82"/>
      <c r="E15" s="84"/>
      <c r="F15" s="2"/>
    </row>
    <row r="16" spans="1:6" ht="33.75" customHeight="1" x14ac:dyDescent="0.25">
      <c r="A16" s="68">
        <v>1107000131</v>
      </c>
      <c r="B16" s="71" t="s">
        <v>417</v>
      </c>
      <c r="C16" s="68" t="s">
        <v>3</v>
      </c>
      <c r="D16" s="82"/>
      <c r="E16" s="84">
        <f>50.76</f>
        <v>50.76</v>
      </c>
      <c r="F16" s="4"/>
    </row>
    <row r="17" spans="1:6" ht="11.25" customHeight="1" x14ac:dyDescent="0.25">
      <c r="A17" s="68"/>
      <c r="B17" s="71"/>
      <c r="C17" s="68"/>
      <c r="D17" s="82"/>
      <c r="E17" s="84"/>
      <c r="F17" s="2"/>
    </row>
    <row r="18" spans="1:6" ht="33.75" customHeight="1" x14ac:dyDescent="0.25">
      <c r="A18" s="68">
        <v>1102000132</v>
      </c>
      <c r="B18" s="71" t="s">
        <v>423</v>
      </c>
      <c r="C18" s="68" t="s">
        <v>3</v>
      </c>
      <c r="D18" s="82"/>
      <c r="E18" s="84">
        <f>38.83</f>
        <v>38.83</v>
      </c>
      <c r="F18" s="4"/>
    </row>
    <row r="19" spans="1:6" ht="11.25" customHeight="1" x14ac:dyDescent="0.25">
      <c r="A19" s="68"/>
      <c r="B19" s="71"/>
      <c r="C19" s="68"/>
      <c r="D19" s="82"/>
      <c r="E19" s="84"/>
      <c r="F19" s="2"/>
    </row>
    <row r="20" spans="1:6" ht="33.75" customHeight="1" x14ac:dyDescent="0.25">
      <c r="A20" s="68">
        <v>1107000241</v>
      </c>
      <c r="B20" s="71" t="s">
        <v>418</v>
      </c>
      <c r="C20" s="68" t="s">
        <v>11</v>
      </c>
      <c r="D20" s="82"/>
      <c r="E20" s="84">
        <f>170.79</f>
        <v>170.79</v>
      </c>
      <c r="F20" s="4"/>
    </row>
    <row r="21" spans="1:6" ht="11.25" customHeight="1" x14ac:dyDescent="0.25">
      <c r="A21" s="68"/>
      <c r="B21" s="71"/>
      <c r="C21" s="68"/>
      <c r="D21" s="82"/>
      <c r="E21" s="84"/>
      <c r="F21" s="2"/>
    </row>
    <row r="22" spans="1:6" ht="33.75" customHeight="1" x14ac:dyDescent="0.25">
      <c r="A22" s="68">
        <v>1107000561</v>
      </c>
      <c r="B22" s="71" t="s">
        <v>419</v>
      </c>
      <c r="C22" s="68" t="s">
        <v>3</v>
      </c>
      <c r="D22" s="82"/>
      <c r="E22" s="84">
        <v>33.82</v>
      </c>
      <c r="F22" s="4"/>
    </row>
    <row r="23" spans="1:6" ht="11.25" customHeight="1" x14ac:dyDescent="0.25">
      <c r="A23" s="68"/>
      <c r="B23" s="71"/>
      <c r="C23" s="68"/>
      <c r="D23" s="82"/>
      <c r="E23" s="84"/>
      <c r="F23" s="2"/>
    </row>
    <row r="24" spans="1:6" ht="58.5" customHeight="1" x14ac:dyDescent="0.25">
      <c r="A24" s="68">
        <v>1805000041</v>
      </c>
      <c r="B24" s="71" t="s">
        <v>420</v>
      </c>
      <c r="C24" s="68" t="s">
        <v>11</v>
      </c>
      <c r="D24" s="82"/>
      <c r="E24" s="84">
        <v>966.92</v>
      </c>
      <c r="F24" s="4"/>
    </row>
    <row r="25" spans="1:6" ht="11.25" customHeight="1" x14ac:dyDescent="0.25">
      <c r="A25" s="68"/>
      <c r="B25" s="71"/>
      <c r="C25" s="68"/>
      <c r="D25" s="82"/>
      <c r="E25" s="84"/>
      <c r="F25" s="2"/>
    </row>
    <row r="26" spans="1:6" ht="78" customHeight="1" x14ac:dyDescent="0.25">
      <c r="A26" s="68">
        <v>1901000161</v>
      </c>
      <c r="B26" s="71" t="s">
        <v>421</v>
      </c>
      <c r="C26" s="68" t="s">
        <v>3</v>
      </c>
      <c r="D26" s="82"/>
      <c r="E26" s="84">
        <v>445.5</v>
      </c>
      <c r="F26" s="4"/>
    </row>
    <row r="27" spans="1:6" ht="11.25" customHeight="1" x14ac:dyDescent="0.25">
      <c r="A27" s="68"/>
      <c r="B27" s="71"/>
      <c r="C27" s="68"/>
      <c r="D27" s="82"/>
      <c r="E27" s="84"/>
      <c r="F27" s="2"/>
    </row>
    <row r="28" spans="1:6" ht="56.25" customHeight="1" x14ac:dyDescent="0.25">
      <c r="A28" s="68">
        <v>1909000053</v>
      </c>
      <c r="B28" s="71" t="s">
        <v>422</v>
      </c>
      <c r="C28" s="68" t="s">
        <v>3</v>
      </c>
      <c r="D28" s="82"/>
      <c r="E28" s="84">
        <v>370.49</v>
      </c>
      <c r="F28" s="4"/>
    </row>
    <row r="29" spans="1:6" ht="11.25" customHeight="1" x14ac:dyDescent="0.25">
      <c r="A29" s="68"/>
      <c r="B29" s="71"/>
      <c r="C29" s="68"/>
      <c r="D29" s="82"/>
      <c r="E29" s="84"/>
      <c r="F29" s="2"/>
    </row>
    <row r="30" spans="1:6" ht="45.75" customHeight="1" x14ac:dyDescent="0.25">
      <c r="A30" s="68">
        <v>1813000061</v>
      </c>
      <c r="B30" s="71" t="s">
        <v>424</v>
      </c>
      <c r="C30" s="68" t="s">
        <v>11</v>
      </c>
      <c r="D30" s="82"/>
      <c r="E30" s="84">
        <v>1374.22</v>
      </c>
      <c r="F30" s="4"/>
    </row>
    <row r="31" spans="1:6" ht="11.25" customHeight="1" x14ac:dyDescent="0.25">
      <c r="A31" s="68"/>
      <c r="B31" s="71"/>
      <c r="C31" s="68"/>
      <c r="D31" s="82"/>
      <c r="E31" s="84"/>
      <c r="F31" s="2"/>
    </row>
    <row r="32" spans="1:6" ht="57.75" customHeight="1" x14ac:dyDescent="0.25">
      <c r="A32" s="68">
        <v>1813000051</v>
      </c>
      <c r="B32" s="71" t="s">
        <v>425</v>
      </c>
      <c r="C32" s="68" t="s">
        <v>11</v>
      </c>
      <c r="D32" s="82"/>
      <c r="E32" s="84">
        <v>242.2</v>
      </c>
      <c r="F32" s="4"/>
    </row>
    <row r="33" spans="1:6" ht="11.25" customHeight="1" x14ac:dyDescent="0.25">
      <c r="A33" s="68"/>
      <c r="B33" s="71"/>
      <c r="C33" s="68"/>
      <c r="D33" s="82"/>
      <c r="E33" s="84"/>
      <c r="F33" s="2"/>
    </row>
    <row r="34" spans="1:6" ht="91.5" customHeight="1" x14ac:dyDescent="0.25">
      <c r="A34" s="68">
        <v>1607000100</v>
      </c>
      <c r="B34" s="71" t="s">
        <v>426</v>
      </c>
      <c r="C34" s="68" t="s">
        <v>3</v>
      </c>
      <c r="D34" s="82"/>
      <c r="E34" s="84">
        <v>1464.85</v>
      </c>
      <c r="F34" s="4"/>
    </row>
    <row r="35" spans="1:6" ht="11.25" customHeight="1" x14ac:dyDescent="0.25">
      <c r="A35" s="68"/>
      <c r="B35" s="71"/>
      <c r="C35" s="68"/>
      <c r="D35" s="82"/>
      <c r="E35" s="84"/>
      <c r="F35" s="2"/>
    </row>
    <row r="36" spans="1:6" ht="78.75" customHeight="1" x14ac:dyDescent="0.25">
      <c r="A36" s="80">
        <v>2019000029</v>
      </c>
      <c r="B36" s="71" t="s">
        <v>427</v>
      </c>
      <c r="C36" s="68" t="s">
        <v>3</v>
      </c>
      <c r="D36" s="82"/>
      <c r="E36" s="84">
        <v>1266.32</v>
      </c>
      <c r="F36" s="4"/>
    </row>
    <row r="37" spans="1:6" ht="11.25" customHeight="1" x14ac:dyDescent="0.25">
      <c r="A37" s="68"/>
      <c r="B37" s="71"/>
      <c r="C37" s="68"/>
      <c r="D37" s="82"/>
      <c r="E37" s="84"/>
      <c r="F37" s="2"/>
    </row>
    <row r="38" spans="1:6" ht="45.75" customHeight="1" x14ac:dyDescent="0.25">
      <c r="A38" s="80">
        <v>1813000111</v>
      </c>
      <c r="B38" s="71" t="s">
        <v>428</v>
      </c>
      <c r="C38" s="68" t="s">
        <v>11</v>
      </c>
      <c r="D38" s="82"/>
      <c r="E38" s="84">
        <v>412.68</v>
      </c>
      <c r="F38" s="4"/>
    </row>
    <row r="39" spans="1:6" ht="11.25" customHeight="1" x14ac:dyDescent="0.25">
      <c r="A39" s="68"/>
      <c r="B39" s="71"/>
      <c r="C39" s="68"/>
      <c r="D39" s="82"/>
      <c r="E39" s="84"/>
      <c r="F39" s="2"/>
    </row>
    <row r="40" spans="1:6" ht="60" customHeight="1" x14ac:dyDescent="0.25">
      <c r="A40" s="68">
        <v>1118900016</v>
      </c>
      <c r="B40" s="71" t="s">
        <v>429</v>
      </c>
      <c r="C40" s="68" t="s">
        <v>11</v>
      </c>
      <c r="D40" s="82"/>
      <c r="E40" s="84">
        <v>823.85</v>
      </c>
      <c r="F40" s="4"/>
    </row>
    <row r="41" spans="1:6" ht="11.25" customHeight="1" x14ac:dyDescent="0.25">
      <c r="A41" s="68"/>
      <c r="B41" s="71"/>
      <c r="C41" s="68"/>
      <c r="D41" s="82"/>
      <c r="E41" s="84"/>
      <c r="F41" s="2"/>
    </row>
    <row r="42" spans="1:6" ht="58.5" customHeight="1" x14ac:dyDescent="0.25">
      <c r="A42" s="80">
        <v>1118900016</v>
      </c>
      <c r="B42" s="71" t="s">
        <v>430</v>
      </c>
      <c r="C42" s="68" t="s">
        <v>11</v>
      </c>
      <c r="D42" s="82"/>
      <c r="E42" s="84">
        <v>453.71</v>
      </c>
      <c r="F42" s="4"/>
    </row>
    <row r="43" spans="1:6" ht="11.25" customHeight="1" x14ac:dyDescent="0.25">
      <c r="A43" s="68"/>
      <c r="B43" s="71"/>
      <c r="C43" s="68"/>
      <c r="D43" s="82"/>
      <c r="E43" s="84"/>
      <c r="F43" s="2"/>
    </row>
    <row r="44" spans="1:6" ht="87.75" customHeight="1" x14ac:dyDescent="0.25">
      <c r="A44" s="80">
        <v>2019000029</v>
      </c>
      <c r="B44" s="71" t="s">
        <v>431</v>
      </c>
      <c r="C44" s="68" t="s">
        <v>3</v>
      </c>
      <c r="D44" s="82"/>
      <c r="E44" s="84">
        <v>1266.32</v>
      </c>
      <c r="F44" s="4"/>
    </row>
    <row r="45" spans="1:6" ht="11.25" customHeight="1" x14ac:dyDescent="0.25">
      <c r="A45" s="68"/>
      <c r="B45" s="71"/>
      <c r="C45" s="68"/>
      <c r="D45" s="82"/>
      <c r="E45" s="84"/>
      <c r="F45" s="2"/>
    </row>
    <row r="46" spans="1:6" ht="62.25" customHeight="1" x14ac:dyDescent="0.25">
      <c r="A46" s="80">
        <v>2120000011</v>
      </c>
      <c r="B46" s="71" t="s">
        <v>432</v>
      </c>
      <c r="C46" s="68" t="s">
        <v>11</v>
      </c>
      <c r="D46" s="82"/>
      <c r="E46" s="84">
        <v>579.32000000000005</v>
      </c>
      <c r="F46" s="4"/>
    </row>
    <row r="47" spans="1:6" ht="11.25" customHeight="1" x14ac:dyDescent="0.25">
      <c r="A47" s="68"/>
      <c r="B47" s="71"/>
      <c r="C47" s="68"/>
      <c r="D47" s="82"/>
      <c r="E47" s="84"/>
      <c r="F47" s="2"/>
    </row>
    <row r="48" spans="1:6" ht="33.75" customHeight="1" x14ac:dyDescent="0.25">
      <c r="A48" s="80"/>
      <c r="B48" s="71"/>
      <c r="C48" s="68"/>
      <c r="D48" s="82"/>
      <c r="E48" s="84"/>
      <c r="F48" s="4"/>
    </row>
    <row r="49" spans="1:6" ht="11.25" customHeight="1" x14ac:dyDescent="0.25">
      <c r="A49" s="68"/>
      <c r="B49" s="71"/>
      <c r="C49" s="68"/>
      <c r="D49" s="82"/>
      <c r="E49" s="84"/>
      <c r="F49" s="2"/>
    </row>
    <row r="50" spans="1:6" ht="33.75" customHeight="1" x14ac:dyDescent="0.25">
      <c r="A50" s="80"/>
      <c r="B50" s="71"/>
      <c r="C50" s="68"/>
      <c r="D50" s="82"/>
      <c r="E50" s="84"/>
      <c r="F50" s="4"/>
    </row>
    <row r="51" spans="1:6" ht="11.25" customHeight="1" x14ac:dyDescent="0.25">
      <c r="A51" s="68"/>
      <c r="B51" s="71"/>
      <c r="C51" s="68"/>
      <c r="D51" s="82"/>
      <c r="E51" s="84"/>
      <c r="F51" s="2"/>
    </row>
    <row r="52" spans="1:6" ht="33.75" customHeight="1" x14ac:dyDescent="0.25">
      <c r="A52" s="80"/>
      <c r="B52" s="71"/>
      <c r="C52" s="68"/>
      <c r="D52" s="82"/>
      <c r="E52" s="84"/>
      <c r="F52" s="4"/>
    </row>
    <row r="53" spans="1:6" ht="11.25" customHeight="1" x14ac:dyDescent="0.25">
      <c r="A53" s="68"/>
      <c r="B53" s="71"/>
      <c r="C53" s="68"/>
      <c r="D53" s="82"/>
      <c r="E53" s="84"/>
      <c r="F53" s="2"/>
    </row>
    <row r="54" spans="1:6" ht="33.75" customHeight="1" x14ac:dyDescent="0.25">
      <c r="A54" s="80"/>
      <c r="B54" s="71"/>
      <c r="C54" s="68"/>
      <c r="D54" s="82"/>
      <c r="E54" s="84"/>
      <c r="F54" s="4"/>
    </row>
    <row r="55" spans="1:6" ht="24.65" customHeight="1" x14ac:dyDescent="0.25">
      <c r="A55" s="81"/>
      <c r="B55" s="79"/>
      <c r="C55" s="81"/>
      <c r="D55" s="83"/>
      <c r="E55" s="85"/>
      <c r="F55" s="4"/>
    </row>
    <row r="56" spans="1:6" ht="15" customHeight="1" x14ac:dyDescent="0.25">
      <c r="A56" s="195">
        <v>1107000131</v>
      </c>
      <c r="B56" s="198" t="s">
        <v>417</v>
      </c>
      <c r="C56" s="194" t="s">
        <v>11</v>
      </c>
      <c r="D56" s="195">
        <v>25</v>
      </c>
      <c r="E56" s="211"/>
      <c r="F56" s="4"/>
    </row>
    <row r="57" spans="1:6" x14ac:dyDescent="0.25">
      <c r="A57" s="196"/>
      <c r="B57" s="198"/>
      <c r="C57" s="194"/>
      <c r="D57" s="196"/>
      <c r="E57" s="259"/>
      <c r="F57" s="4"/>
    </row>
    <row r="58" spans="1:6" x14ac:dyDescent="0.25">
      <c r="A58" s="196"/>
      <c r="B58" s="198"/>
      <c r="C58" s="194"/>
      <c r="D58" s="196"/>
      <c r="E58" s="259"/>
      <c r="F58" s="4"/>
    </row>
    <row r="59" spans="1:6" x14ac:dyDescent="0.25">
      <c r="A59" s="196"/>
      <c r="B59" s="198"/>
      <c r="C59" s="194"/>
      <c r="D59" s="196"/>
      <c r="E59" s="259"/>
      <c r="F59" s="4"/>
    </row>
    <row r="60" spans="1:6" x14ac:dyDescent="0.25">
      <c r="A60" s="196"/>
      <c r="B60" s="198"/>
      <c r="C60" s="194"/>
      <c r="D60" s="196"/>
      <c r="E60" s="259"/>
      <c r="F60" s="4"/>
    </row>
    <row r="61" spans="1:6" x14ac:dyDescent="0.25">
      <c r="A61" s="196"/>
      <c r="B61" s="198"/>
      <c r="C61" s="194"/>
      <c r="D61" s="196"/>
      <c r="E61" s="259"/>
      <c r="F61" s="4"/>
    </row>
    <row r="62" spans="1:6" ht="19.5" customHeight="1" x14ac:dyDescent="0.25">
      <c r="A62" s="197"/>
      <c r="B62" s="198"/>
      <c r="C62" s="194"/>
      <c r="D62" s="197"/>
      <c r="E62" s="259"/>
      <c r="F62" s="4"/>
    </row>
    <row r="63" spans="1:6" ht="15" customHeight="1" x14ac:dyDescent="0.25">
      <c r="A63" s="195" t="s">
        <v>4</v>
      </c>
      <c r="B63" s="243" t="s">
        <v>18</v>
      </c>
      <c r="C63" s="194" t="s">
        <v>11</v>
      </c>
      <c r="D63" s="194">
        <v>25</v>
      </c>
      <c r="E63" s="211"/>
      <c r="F63" s="4"/>
    </row>
    <row r="64" spans="1:6" x14ac:dyDescent="0.25">
      <c r="A64" s="196"/>
      <c r="B64" s="243"/>
      <c r="C64" s="194"/>
      <c r="D64" s="194"/>
      <c r="E64" s="259"/>
      <c r="F64" s="4"/>
    </row>
    <row r="65" spans="1:6" ht="12" customHeight="1" x14ac:dyDescent="0.25">
      <c r="A65" s="196"/>
      <c r="B65" s="243"/>
      <c r="C65" s="194"/>
      <c r="D65" s="194"/>
      <c r="E65" s="259"/>
      <c r="F65" s="4"/>
    </row>
    <row r="66" spans="1:6" ht="8.25" customHeight="1" x14ac:dyDescent="0.25">
      <c r="A66" s="196"/>
      <c r="B66" s="243"/>
      <c r="C66" s="194"/>
      <c r="D66" s="194"/>
      <c r="E66" s="259"/>
      <c r="F66" s="4"/>
    </row>
    <row r="67" spans="1:6" ht="17.25" customHeight="1" x14ac:dyDescent="0.25">
      <c r="A67" s="196"/>
      <c r="B67" s="243"/>
      <c r="C67" s="194"/>
      <c r="D67" s="194"/>
      <c r="E67" s="259"/>
      <c r="F67" s="4"/>
    </row>
    <row r="68" spans="1:6" ht="10.5" customHeight="1" x14ac:dyDescent="0.25">
      <c r="A68" s="197"/>
      <c r="B68" s="243"/>
      <c r="C68" s="194"/>
      <c r="D68" s="194"/>
      <c r="E68" s="259"/>
      <c r="F68" s="4"/>
    </row>
    <row r="69" spans="1:6" ht="15" customHeight="1" x14ac:dyDescent="0.25">
      <c r="A69" s="195" t="s">
        <v>12</v>
      </c>
      <c r="B69" s="243" t="s">
        <v>190</v>
      </c>
      <c r="C69" s="194" t="s">
        <v>3</v>
      </c>
      <c r="D69" s="187">
        <v>893.32</v>
      </c>
      <c r="E69" s="211"/>
      <c r="F69" s="4"/>
    </row>
    <row r="70" spans="1:6" ht="12.75" customHeight="1" x14ac:dyDescent="0.25">
      <c r="A70" s="196"/>
      <c r="B70" s="243"/>
      <c r="C70" s="194"/>
      <c r="D70" s="187"/>
      <c r="E70" s="259"/>
      <c r="F70" s="4"/>
    </row>
    <row r="71" spans="1:6" x14ac:dyDescent="0.25">
      <c r="A71" s="196"/>
      <c r="B71" s="243"/>
      <c r="C71" s="194"/>
      <c r="D71" s="187"/>
      <c r="E71" s="259"/>
      <c r="F71" s="4"/>
    </row>
    <row r="72" spans="1:6" x14ac:dyDescent="0.25">
      <c r="A72" s="197"/>
      <c r="B72" s="243"/>
      <c r="C72" s="194"/>
      <c r="D72" s="187"/>
      <c r="E72" s="260"/>
      <c r="F72" s="4"/>
    </row>
    <row r="73" spans="1:6" ht="11.25" customHeight="1" x14ac:dyDescent="0.25">
      <c r="A73" s="195" t="s">
        <v>13</v>
      </c>
      <c r="B73" s="198" t="s">
        <v>191</v>
      </c>
      <c r="C73" s="194" t="s">
        <v>15</v>
      </c>
      <c r="D73" s="187">
        <v>50</v>
      </c>
      <c r="E73" s="211"/>
      <c r="F73" s="4"/>
    </row>
    <row r="74" spans="1:6" x14ac:dyDescent="0.25">
      <c r="A74" s="196"/>
      <c r="B74" s="198"/>
      <c r="C74" s="194"/>
      <c r="D74" s="187"/>
      <c r="E74" s="259"/>
      <c r="F74" s="4"/>
    </row>
    <row r="75" spans="1:6" x14ac:dyDescent="0.25">
      <c r="A75" s="196"/>
      <c r="B75" s="198"/>
      <c r="C75" s="194"/>
      <c r="D75" s="187"/>
      <c r="E75" s="259"/>
      <c r="F75" s="4"/>
    </row>
    <row r="76" spans="1:6" x14ac:dyDescent="0.25">
      <c r="A76" s="196"/>
      <c r="B76" s="198"/>
      <c r="C76" s="194"/>
      <c r="D76" s="187"/>
      <c r="E76" s="259"/>
      <c r="F76" s="4"/>
    </row>
    <row r="77" spans="1:6" x14ac:dyDescent="0.25">
      <c r="A77" s="197"/>
      <c r="B77" s="198"/>
      <c r="C77" s="194"/>
      <c r="D77" s="187"/>
      <c r="E77" s="259"/>
      <c r="F77" s="4"/>
    </row>
    <row r="78" spans="1:6" ht="12" customHeight="1" x14ac:dyDescent="0.25">
      <c r="A78" s="195" t="s">
        <v>19</v>
      </c>
      <c r="B78" s="243" t="s">
        <v>192</v>
      </c>
      <c r="C78" s="194" t="s">
        <v>3</v>
      </c>
      <c r="D78" s="187">
        <v>643.70000000000005</v>
      </c>
      <c r="E78" s="211"/>
      <c r="F78" s="4"/>
    </row>
    <row r="79" spans="1:6" x14ac:dyDescent="0.25">
      <c r="A79" s="196"/>
      <c r="B79" s="243"/>
      <c r="C79" s="194"/>
      <c r="D79" s="187"/>
      <c r="E79" s="259"/>
      <c r="F79" s="4"/>
    </row>
    <row r="80" spans="1:6" x14ac:dyDescent="0.25">
      <c r="A80" s="196"/>
      <c r="B80" s="243"/>
      <c r="C80" s="194"/>
      <c r="D80" s="187"/>
      <c r="E80" s="259"/>
      <c r="F80" s="4"/>
    </row>
    <row r="81" spans="1:6" x14ac:dyDescent="0.25">
      <c r="A81" s="196"/>
      <c r="B81" s="243"/>
      <c r="C81" s="194"/>
      <c r="D81" s="187"/>
      <c r="E81" s="259"/>
      <c r="F81" s="4"/>
    </row>
    <row r="82" spans="1:6" ht="6.75" customHeight="1" x14ac:dyDescent="0.25">
      <c r="A82" s="196"/>
      <c r="B82" s="243"/>
      <c r="C82" s="194"/>
      <c r="D82" s="187"/>
      <c r="E82" s="259"/>
      <c r="F82" s="4"/>
    </row>
    <row r="83" spans="1:6" ht="17.25" customHeight="1" x14ac:dyDescent="0.25">
      <c r="A83" s="197"/>
      <c r="B83" s="243"/>
      <c r="C83" s="194"/>
      <c r="D83" s="187"/>
      <c r="E83" s="260"/>
      <c r="F83" s="4"/>
    </row>
    <row r="84" spans="1:6" ht="15" customHeight="1" x14ac:dyDescent="0.25">
      <c r="A84" s="195" t="s">
        <v>20</v>
      </c>
      <c r="B84" s="243" t="s">
        <v>193</v>
      </c>
      <c r="C84" s="194" t="s">
        <v>3</v>
      </c>
      <c r="D84" s="187">
        <v>23.12</v>
      </c>
      <c r="E84" s="211"/>
      <c r="F84" s="4"/>
    </row>
    <row r="85" spans="1:6" x14ac:dyDescent="0.25">
      <c r="A85" s="196"/>
      <c r="B85" s="243"/>
      <c r="C85" s="194"/>
      <c r="D85" s="187"/>
      <c r="E85" s="259"/>
      <c r="F85" s="4"/>
    </row>
    <row r="86" spans="1:6" x14ac:dyDescent="0.25">
      <c r="A86" s="196"/>
      <c r="B86" s="243"/>
      <c r="C86" s="194"/>
      <c r="D86" s="187"/>
      <c r="E86" s="259"/>
      <c r="F86" s="4"/>
    </row>
    <row r="87" spans="1:6" x14ac:dyDescent="0.25">
      <c r="A87" s="196"/>
      <c r="B87" s="243"/>
      <c r="C87" s="194"/>
      <c r="D87" s="187"/>
      <c r="E87" s="259"/>
      <c r="F87" s="4"/>
    </row>
    <row r="88" spans="1:6" x14ac:dyDescent="0.25">
      <c r="A88" s="196"/>
      <c r="B88" s="243"/>
      <c r="C88" s="194"/>
      <c r="D88" s="187"/>
      <c r="E88" s="259"/>
      <c r="F88" s="4"/>
    </row>
    <row r="89" spans="1:6" x14ac:dyDescent="0.25">
      <c r="A89" s="196"/>
      <c r="B89" s="243"/>
      <c r="C89" s="194"/>
      <c r="D89" s="187"/>
      <c r="E89" s="259"/>
      <c r="F89" s="4"/>
    </row>
    <row r="90" spans="1:6" ht="10.5" customHeight="1" x14ac:dyDescent="0.25">
      <c r="A90" s="197"/>
      <c r="B90" s="243"/>
      <c r="C90" s="194"/>
      <c r="D90" s="187"/>
      <c r="E90" s="260"/>
      <c r="F90" s="4"/>
    </row>
    <row r="91" spans="1:6" ht="15" customHeight="1" x14ac:dyDescent="0.25">
      <c r="A91" s="195" t="s">
        <v>21</v>
      </c>
      <c r="B91" s="243" t="s">
        <v>194</v>
      </c>
      <c r="C91" s="194" t="s">
        <v>3</v>
      </c>
      <c r="D91" s="187">
        <v>20</v>
      </c>
      <c r="E91" s="206"/>
      <c r="F91" s="11"/>
    </row>
    <row r="92" spans="1:6" x14ac:dyDescent="0.25">
      <c r="A92" s="196"/>
      <c r="B92" s="243"/>
      <c r="C92" s="194"/>
      <c r="D92" s="187"/>
      <c r="E92" s="206"/>
      <c r="F92" s="4"/>
    </row>
    <row r="93" spans="1:6" x14ac:dyDescent="0.25">
      <c r="A93" s="196"/>
      <c r="B93" s="243"/>
      <c r="C93" s="194"/>
      <c r="D93" s="187"/>
      <c r="E93" s="206"/>
      <c r="F93" s="5"/>
    </row>
    <row r="94" spans="1:6" x14ac:dyDescent="0.25">
      <c r="A94" s="196"/>
      <c r="B94" s="243"/>
      <c r="C94" s="194"/>
      <c r="D94" s="187"/>
      <c r="E94" s="206"/>
      <c r="F94" s="5"/>
    </row>
    <row r="95" spans="1:6" x14ac:dyDescent="0.25">
      <c r="A95" s="196"/>
      <c r="B95" s="243"/>
      <c r="C95" s="194"/>
      <c r="D95" s="187"/>
      <c r="E95" s="206"/>
      <c r="F95" s="5"/>
    </row>
    <row r="96" spans="1:6" ht="9" customHeight="1" x14ac:dyDescent="0.25">
      <c r="A96" s="197"/>
      <c r="B96" s="243"/>
      <c r="C96" s="194"/>
      <c r="D96" s="187"/>
      <c r="E96" s="206"/>
      <c r="F96" s="5"/>
    </row>
    <row r="97" spans="1:5" x14ac:dyDescent="0.25">
      <c r="A97" s="195" t="s">
        <v>22</v>
      </c>
      <c r="B97" s="198" t="s">
        <v>195</v>
      </c>
      <c r="C97" s="194" t="s">
        <v>3</v>
      </c>
      <c r="D97" s="187">
        <v>24</v>
      </c>
      <c r="E97" s="276"/>
    </row>
    <row r="98" spans="1:5" ht="10.5" customHeight="1" x14ac:dyDescent="0.25">
      <c r="A98" s="196"/>
      <c r="B98" s="198"/>
      <c r="C98" s="194"/>
      <c r="D98" s="187"/>
      <c r="E98" s="277"/>
    </row>
    <row r="99" spans="1:5" ht="15" customHeight="1" x14ac:dyDescent="0.25">
      <c r="A99" s="196"/>
      <c r="B99" s="198"/>
      <c r="C99" s="194"/>
      <c r="D99" s="187"/>
      <c r="E99" s="277"/>
    </row>
    <row r="100" spans="1:5" ht="13.5" customHeight="1" x14ac:dyDescent="0.25">
      <c r="A100" s="196"/>
      <c r="B100" s="198"/>
      <c r="C100" s="194"/>
      <c r="D100" s="187"/>
      <c r="E100" s="277"/>
    </row>
    <row r="101" spans="1:5" ht="13.5" customHeight="1" x14ac:dyDescent="0.25">
      <c r="A101" s="196"/>
      <c r="B101" s="198"/>
      <c r="C101" s="194"/>
      <c r="D101" s="187"/>
      <c r="E101" s="277"/>
    </row>
    <row r="102" spans="1:5" ht="13.5" customHeight="1" x14ac:dyDescent="0.25">
      <c r="A102" s="197"/>
      <c r="B102" s="198"/>
      <c r="C102" s="194"/>
      <c r="D102" s="187"/>
      <c r="E102" s="278"/>
    </row>
    <row r="103" spans="1:5" x14ac:dyDescent="0.25">
      <c r="A103" s="195" t="s">
        <v>119</v>
      </c>
      <c r="B103" s="198" t="s">
        <v>196</v>
      </c>
      <c r="C103" s="194" t="s">
        <v>3</v>
      </c>
      <c r="D103" s="194">
        <v>18</v>
      </c>
      <c r="E103" s="206"/>
    </row>
    <row r="104" spans="1:5" x14ac:dyDescent="0.25">
      <c r="A104" s="196"/>
      <c r="B104" s="198"/>
      <c r="C104" s="194"/>
      <c r="D104" s="194"/>
      <c r="E104" s="206"/>
    </row>
    <row r="105" spans="1:5" x14ac:dyDescent="0.25">
      <c r="A105" s="196"/>
      <c r="B105" s="198"/>
      <c r="C105" s="194"/>
      <c r="D105" s="194"/>
      <c r="E105" s="206"/>
    </row>
    <row r="106" spans="1:5" x14ac:dyDescent="0.25">
      <c r="A106" s="196"/>
      <c r="B106" s="198"/>
      <c r="C106" s="194"/>
      <c r="D106" s="194"/>
      <c r="E106" s="206"/>
    </row>
    <row r="107" spans="1:5" x14ac:dyDescent="0.25">
      <c r="A107" s="196"/>
      <c r="B107" s="198"/>
      <c r="C107" s="194"/>
      <c r="D107" s="194"/>
      <c r="E107" s="206"/>
    </row>
    <row r="108" spans="1:5" x14ac:dyDescent="0.25">
      <c r="A108" s="197"/>
      <c r="B108" s="198"/>
      <c r="C108" s="194"/>
      <c r="D108" s="194"/>
      <c r="E108" s="206"/>
    </row>
    <row r="109" spans="1:5" ht="15" customHeight="1" thickBot="1" x14ac:dyDescent="0.3">
      <c r="A109" s="273"/>
      <c r="B109" s="274"/>
      <c r="C109" s="274"/>
      <c r="D109" s="24"/>
      <c r="E109" s="24"/>
    </row>
    <row r="110" spans="1:5" ht="15" customHeight="1" x14ac:dyDescent="0.25">
      <c r="A110" s="18"/>
      <c r="B110" s="17" t="s">
        <v>6</v>
      </c>
      <c r="C110" s="25"/>
      <c r="D110" s="25"/>
      <c r="E110" s="25"/>
    </row>
    <row r="111" spans="1:5" ht="15" customHeight="1" x14ac:dyDescent="0.25">
      <c r="A111" s="195" t="s">
        <v>7</v>
      </c>
      <c r="B111" s="243" t="s">
        <v>197</v>
      </c>
      <c r="C111" s="194" t="s">
        <v>8</v>
      </c>
      <c r="D111" s="187">
        <v>1640</v>
      </c>
      <c r="E111" s="206"/>
    </row>
    <row r="112" spans="1:5" x14ac:dyDescent="0.25">
      <c r="A112" s="196"/>
      <c r="B112" s="243"/>
      <c r="C112" s="194"/>
      <c r="D112" s="187"/>
      <c r="E112" s="206"/>
    </row>
    <row r="113" spans="1:6" x14ac:dyDescent="0.25">
      <c r="A113" s="196"/>
      <c r="B113" s="243"/>
      <c r="C113" s="194"/>
      <c r="D113" s="187"/>
      <c r="E113" s="206"/>
    </row>
    <row r="114" spans="1:6" x14ac:dyDescent="0.25">
      <c r="A114" s="196"/>
      <c r="B114" s="243"/>
      <c r="C114" s="194"/>
      <c r="D114" s="187"/>
      <c r="E114" s="206"/>
    </row>
    <row r="115" spans="1:6" x14ac:dyDescent="0.25">
      <c r="A115" s="197"/>
      <c r="B115" s="243"/>
      <c r="C115" s="194"/>
      <c r="D115" s="187"/>
      <c r="E115" s="206"/>
    </row>
    <row r="116" spans="1:6" ht="15" customHeight="1" x14ac:dyDescent="0.25">
      <c r="A116" s="195" t="s">
        <v>14</v>
      </c>
      <c r="B116" s="243" t="s">
        <v>198</v>
      </c>
      <c r="C116" s="194" t="s">
        <v>8</v>
      </c>
      <c r="D116" s="194">
        <v>40</v>
      </c>
      <c r="E116" s="206"/>
    </row>
    <row r="117" spans="1:6" x14ac:dyDescent="0.25">
      <c r="A117" s="196"/>
      <c r="B117" s="243"/>
      <c r="C117" s="194"/>
      <c r="D117" s="194"/>
      <c r="E117" s="206"/>
    </row>
    <row r="118" spans="1:6" x14ac:dyDescent="0.25">
      <c r="A118" s="196"/>
      <c r="B118" s="243"/>
      <c r="C118" s="194"/>
      <c r="D118" s="194"/>
      <c r="E118" s="206"/>
    </row>
    <row r="119" spans="1:6" x14ac:dyDescent="0.25">
      <c r="A119" s="196"/>
      <c r="B119" s="243"/>
      <c r="C119" s="194"/>
      <c r="D119" s="194"/>
      <c r="E119" s="206"/>
    </row>
    <row r="120" spans="1:6" x14ac:dyDescent="0.25">
      <c r="A120" s="197"/>
      <c r="B120" s="243"/>
      <c r="C120" s="194"/>
      <c r="D120" s="194"/>
      <c r="E120" s="206"/>
    </row>
    <row r="121" spans="1:6" ht="15" customHeight="1" x14ac:dyDescent="0.25">
      <c r="A121" s="195" t="s">
        <v>23</v>
      </c>
      <c r="B121" s="243" t="s">
        <v>199</v>
      </c>
      <c r="C121" s="194" t="s">
        <v>15</v>
      </c>
      <c r="D121" s="194">
        <v>115.12</v>
      </c>
      <c r="E121" s="206"/>
    </row>
    <row r="122" spans="1:6" x14ac:dyDescent="0.25">
      <c r="A122" s="196"/>
      <c r="B122" s="243"/>
      <c r="C122" s="194"/>
      <c r="D122" s="194"/>
      <c r="E122" s="206"/>
    </row>
    <row r="123" spans="1:6" ht="15" customHeight="1" x14ac:dyDescent="0.25">
      <c r="A123" s="196"/>
      <c r="B123" s="243"/>
      <c r="C123" s="194"/>
      <c r="D123" s="194"/>
      <c r="E123" s="206"/>
    </row>
    <row r="124" spans="1:6" x14ac:dyDescent="0.25">
      <c r="A124" s="196"/>
      <c r="B124" s="243"/>
      <c r="C124" s="194"/>
      <c r="D124" s="194"/>
      <c r="E124" s="206"/>
    </row>
    <row r="125" spans="1:6" x14ac:dyDescent="0.25">
      <c r="A125" s="196"/>
      <c r="B125" s="243"/>
      <c r="C125" s="194"/>
      <c r="D125" s="194"/>
      <c r="E125" s="206"/>
    </row>
    <row r="126" spans="1:6" x14ac:dyDescent="0.25">
      <c r="A126" s="196"/>
      <c r="B126" s="243"/>
      <c r="C126" s="194"/>
      <c r="D126" s="194"/>
      <c r="E126" s="206"/>
    </row>
    <row r="127" spans="1:6" ht="19.5" customHeight="1" x14ac:dyDescent="0.25">
      <c r="A127" s="197"/>
      <c r="B127" s="243"/>
      <c r="C127" s="194"/>
      <c r="D127" s="194"/>
      <c r="E127" s="206"/>
    </row>
    <row r="128" spans="1:6" ht="15" customHeight="1" x14ac:dyDescent="0.25">
      <c r="A128" s="195" t="s">
        <v>23</v>
      </c>
      <c r="B128" s="243" t="s">
        <v>200</v>
      </c>
      <c r="C128" s="194" t="s">
        <v>15</v>
      </c>
      <c r="D128" s="194">
        <v>115.12</v>
      </c>
      <c r="E128" s="206"/>
      <c r="F128" s="290"/>
    </row>
    <row r="129" spans="1:6" x14ac:dyDescent="0.25">
      <c r="A129" s="196"/>
      <c r="B129" s="243"/>
      <c r="C129" s="194"/>
      <c r="D129" s="194"/>
      <c r="E129" s="206"/>
      <c r="F129" s="290"/>
    </row>
    <row r="130" spans="1:6" ht="15" customHeight="1" x14ac:dyDescent="0.25">
      <c r="A130" s="196"/>
      <c r="B130" s="243"/>
      <c r="C130" s="194"/>
      <c r="D130" s="194"/>
      <c r="E130" s="206"/>
      <c r="F130" s="290"/>
    </row>
    <row r="131" spans="1:6" x14ac:dyDescent="0.25">
      <c r="A131" s="196"/>
      <c r="B131" s="243"/>
      <c r="C131" s="194"/>
      <c r="D131" s="194"/>
      <c r="E131" s="206"/>
      <c r="F131" s="290"/>
    </row>
    <row r="132" spans="1:6" x14ac:dyDescent="0.25">
      <c r="A132" s="196"/>
      <c r="B132" s="243"/>
      <c r="C132" s="194"/>
      <c r="D132" s="194"/>
      <c r="E132" s="206"/>
      <c r="F132" s="290"/>
    </row>
    <row r="133" spans="1:6" x14ac:dyDescent="0.25">
      <c r="A133" s="196"/>
      <c r="B133" s="243"/>
      <c r="C133" s="194"/>
      <c r="D133" s="194"/>
      <c r="E133" s="206"/>
      <c r="F133" s="290"/>
    </row>
    <row r="134" spans="1:6" ht="19.5" customHeight="1" x14ac:dyDescent="0.25">
      <c r="A134" s="197"/>
      <c r="B134" s="243"/>
      <c r="C134" s="194"/>
      <c r="D134" s="194"/>
      <c r="E134" s="206"/>
      <c r="F134" s="290"/>
    </row>
    <row r="135" spans="1:6" ht="11.25" customHeight="1" x14ac:dyDescent="0.25">
      <c r="A135" s="195" t="s">
        <v>116</v>
      </c>
      <c r="B135" s="243" t="s">
        <v>201</v>
      </c>
      <c r="C135" s="194" t="s">
        <v>8</v>
      </c>
      <c r="D135" s="194">
        <v>28</v>
      </c>
      <c r="E135" s="206"/>
    </row>
    <row r="136" spans="1:6" ht="15" customHeight="1" x14ac:dyDescent="0.25">
      <c r="A136" s="196"/>
      <c r="B136" s="243"/>
      <c r="C136" s="194"/>
      <c r="D136" s="194"/>
      <c r="E136" s="206"/>
    </row>
    <row r="137" spans="1:6" x14ac:dyDescent="0.25">
      <c r="A137" s="196"/>
      <c r="B137" s="243"/>
      <c r="C137" s="194"/>
      <c r="D137" s="194"/>
      <c r="E137" s="206"/>
    </row>
    <row r="138" spans="1:6" x14ac:dyDescent="0.25">
      <c r="A138" s="196"/>
      <c r="B138" s="243"/>
      <c r="C138" s="194"/>
      <c r="D138" s="194"/>
      <c r="E138" s="206"/>
    </row>
    <row r="139" spans="1:6" ht="15.65" customHeight="1" x14ac:dyDescent="0.25">
      <c r="A139" s="197"/>
      <c r="B139" s="243"/>
      <c r="C139" s="194"/>
      <c r="D139" s="194"/>
      <c r="E139" s="206"/>
    </row>
    <row r="140" spans="1:6" ht="12.5" thickBot="1" x14ac:dyDescent="0.3">
      <c r="A140" s="273"/>
      <c r="B140" s="274"/>
      <c r="C140" s="274"/>
      <c r="D140" s="14"/>
      <c r="E140" s="14"/>
    </row>
    <row r="141" spans="1:6" ht="12" customHeight="1" x14ac:dyDescent="0.25">
      <c r="A141" s="18"/>
      <c r="B141" s="17" t="s">
        <v>9</v>
      </c>
      <c r="C141" s="25"/>
      <c r="D141" s="25"/>
      <c r="E141" s="25"/>
    </row>
    <row r="142" spans="1:6" x14ac:dyDescent="0.25">
      <c r="A142" s="195" t="s">
        <v>10</v>
      </c>
      <c r="B142" s="190" t="s">
        <v>189</v>
      </c>
      <c r="C142" s="194" t="s">
        <v>293</v>
      </c>
      <c r="D142" s="187">
        <v>546</v>
      </c>
      <c r="E142" s="185"/>
    </row>
    <row r="143" spans="1:6" ht="15.75" customHeight="1" x14ac:dyDescent="0.25">
      <c r="A143" s="196"/>
      <c r="B143" s="190"/>
      <c r="C143" s="194"/>
      <c r="D143" s="187"/>
      <c r="E143" s="185"/>
    </row>
    <row r="144" spans="1:6" ht="15" customHeight="1" x14ac:dyDescent="0.25">
      <c r="A144" s="196"/>
      <c r="B144" s="190"/>
      <c r="C144" s="194"/>
      <c r="D144" s="187"/>
      <c r="E144" s="185"/>
    </row>
    <row r="145" spans="1:6" ht="15" customHeight="1" x14ac:dyDescent="0.25">
      <c r="A145" s="196"/>
      <c r="B145" s="190"/>
      <c r="C145" s="194"/>
      <c r="D145" s="187"/>
      <c r="E145" s="185"/>
      <c r="F145" s="7"/>
    </row>
    <row r="146" spans="1:6" x14ac:dyDescent="0.25">
      <c r="A146" s="197"/>
      <c r="B146" s="190"/>
      <c r="C146" s="194"/>
      <c r="D146" s="187"/>
      <c r="E146" s="185"/>
      <c r="F146" s="10"/>
    </row>
    <row r="147" spans="1:6" x14ac:dyDescent="0.25">
      <c r="A147" s="307" t="s">
        <v>294</v>
      </c>
      <c r="B147" s="190" t="s">
        <v>295</v>
      </c>
      <c r="C147" s="272" t="s">
        <v>293</v>
      </c>
      <c r="D147" s="275">
        <v>546</v>
      </c>
      <c r="E147" s="271"/>
      <c r="F147" s="10"/>
    </row>
    <row r="148" spans="1:6" x14ac:dyDescent="0.25">
      <c r="A148" s="308"/>
      <c r="B148" s="190"/>
      <c r="C148" s="272"/>
      <c r="D148" s="275"/>
      <c r="E148" s="271"/>
    </row>
    <row r="149" spans="1:6" x14ac:dyDescent="0.25">
      <c r="A149" s="308"/>
      <c r="B149" s="190"/>
      <c r="C149" s="272"/>
      <c r="D149" s="275"/>
      <c r="E149" s="271"/>
    </row>
    <row r="150" spans="1:6" x14ac:dyDescent="0.25">
      <c r="A150" s="308"/>
      <c r="B150" s="190"/>
      <c r="C150" s="272"/>
      <c r="D150" s="275"/>
      <c r="E150" s="271"/>
    </row>
    <row r="151" spans="1:6" x14ac:dyDescent="0.25">
      <c r="A151" s="309"/>
      <c r="B151" s="190"/>
      <c r="C151" s="272"/>
      <c r="D151" s="275"/>
      <c r="E151" s="271"/>
    </row>
    <row r="152" spans="1:6" x14ac:dyDescent="0.25">
      <c r="A152" s="307" t="s">
        <v>296</v>
      </c>
      <c r="B152" s="190" t="s">
        <v>297</v>
      </c>
      <c r="C152" s="272" t="s">
        <v>11</v>
      </c>
      <c r="D152" s="187">
        <v>8</v>
      </c>
      <c r="E152" s="185"/>
    </row>
    <row r="153" spans="1:6" x14ac:dyDescent="0.25">
      <c r="A153" s="308"/>
      <c r="B153" s="190"/>
      <c r="C153" s="272"/>
      <c r="D153" s="187"/>
      <c r="E153" s="185"/>
    </row>
    <row r="154" spans="1:6" x14ac:dyDescent="0.25">
      <c r="A154" s="308"/>
      <c r="B154" s="190"/>
      <c r="C154" s="272"/>
      <c r="D154" s="187"/>
      <c r="E154" s="185"/>
    </row>
    <row r="155" spans="1:6" ht="15" customHeight="1" x14ac:dyDescent="0.25">
      <c r="A155" s="308"/>
      <c r="B155" s="190"/>
      <c r="C155" s="272"/>
      <c r="D155" s="187"/>
      <c r="E155" s="185"/>
      <c r="F155" s="7"/>
    </row>
    <row r="156" spans="1:6" x14ac:dyDescent="0.25">
      <c r="A156" s="308"/>
      <c r="B156" s="190"/>
      <c r="C156" s="272"/>
      <c r="D156" s="187"/>
      <c r="E156" s="185"/>
      <c r="F156" s="10"/>
    </row>
    <row r="157" spans="1:6" ht="15" customHeight="1" x14ac:dyDescent="0.25">
      <c r="A157" s="308"/>
      <c r="B157" s="190"/>
      <c r="C157" s="272"/>
      <c r="D157" s="187"/>
      <c r="E157" s="185"/>
    </row>
    <row r="158" spans="1:6" x14ac:dyDescent="0.25">
      <c r="A158" s="308"/>
      <c r="B158" s="190"/>
      <c r="C158" s="272"/>
      <c r="D158" s="187"/>
      <c r="E158" s="185"/>
    </row>
    <row r="159" spans="1:6" x14ac:dyDescent="0.25">
      <c r="A159" s="308"/>
      <c r="B159" s="190"/>
      <c r="C159" s="272"/>
      <c r="D159" s="187"/>
      <c r="E159" s="185"/>
    </row>
    <row r="160" spans="1:6" x14ac:dyDescent="0.25">
      <c r="A160" s="309"/>
      <c r="B160" s="190"/>
      <c r="C160" s="272"/>
      <c r="D160" s="187"/>
      <c r="E160" s="185"/>
    </row>
    <row r="161" spans="1:6" ht="15" customHeight="1" x14ac:dyDescent="0.25">
      <c r="A161" s="195" t="s">
        <v>298</v>
      </c>
      <c r="B161" s="190" t="s">
        <v>299</v>
      </c>
      <c r="C161" s="194" t="s">
        <v>15</v>
      </c>
      <c r="D161" s="187">
        <v>523</v>
      </c>
      <c r="E161" s="185"/>
    </row>
    <row r="162" spans="1:6" x14ac:dyDescent="0.25">
      <c r="A162" s="196"/>
      <c r="B162" s="190"/>
      <c r="C162" s="194"/>
      <c r="D162" s="187"/>
      <c r="E162" s="185"/>
    </row>
    <row r="163" spans="1:6" ht="15" customHeight="1" x14ac:dyDescent="0.25">
      <c r="A163" s="196"/>
      <c r="B163" s="190"/>
      <c r="C163" s="194"/>
      <c r="D163" s="187"/>
      <c r="E163" s="185"/>
    </row>
    <row r="164" spans="1:6" x14ac:dyDescent="0.25">
      <c r="A164" s="196"/>
      <c r="B164" s="190"/>
      <c r="C164" s="194"/>
      <c r="D164" s="187"/>
      <c r="E164" s="185"/>
    </row>
    <row r="165" spans="1:6" x14ac:dyDescent="0.25">
      <c r="A165" s="196"/>
      <c r="B165" s="190"/>
      <c r="C165" s="194"/>
      <c r="D165" s="187"/>
      <c r="E165" s="185"/>
    </row>
    <row r="166" spans="1:6" x14ac:dyDescent="0.25">
      <c r="A166" s="197"/>
      <c r="B166" s="190"/>
      <c r="C166" s="194"/>
      <c r="D166" s="187"/>
      <c r="E166" s="185"/>
    </row>
    <row r="167" spans="1:6" x14ac:dyDescent="0.25">
      <c r="A167" s="195" t="s">
        <v>300</v>
      </c>
      <c r="B167" s="190" t="s">
        <v>301</v>
      </c>
      <c r="C167" s="194" t="s">
        <v>15</v>
      </c>
      <c r="D167" s="187">
        <v>523</v>
      </c>
      <c r="E167" s="185"/>
    </row>
    <row r="168" spans="1:6" x14ac:dyDescent="0.25">
      <c r="A168" s="196"/>
      <c r="B168" s="190"/>
      <c r="C168" s="194"/>
      <c r="D168" s="187"/>
      <c r="E168" s="185"/>
    </row>
    <row r="169" spans="1:6" ht="35.4" customHeight="1" x14ac:dyDescent="0.25">
      <c r="A169" s="196"/>
      <c r="B169" s="190"/>
      <c r="C169" s="194"/>
      <c r="D169" s="187"/>
      <c r="E169" s="185"/>
      <c r="F169" s="7"/>
    </row>
    <row r="170" spans="1:6" ht="15" customHeight="1" x14ac:dyDescent="0.25">
      <c r="A170" s="196"/>
      <c r="B170" s="190"/>
      <c r="C170" s="194"/>
      <c r="D170" s="187"/>
      <c r="E170" s="185"/>
    </row>
    <row r="171" spans="1:6" ht="15" customHeight="1" x14ac:dyDescent="0.25">
      <c r="A171" s="196"/>
      <c r="B171" s="190"/>
      <c r="C171" s="194"/>
      <c r="D171" s="187"/>
      <c r="E171" s="185"/>
    </row>
    <row r="172" spans="1:6" ht="10.25" customHeight="1" thickBot="1" x14ac:dyDescent="0.3">
      <c r="A172" s="306"/>
      <c r="B172" s="199"/>
      <c r="C172" s="200"/>
      <c r="D172" s="201"/>
      <c r="E172" s="186"/>
    </row>
    <row r="173" spans="1:6" ht="10.25" customHeight="1" thickTop="1" thickBot="1" x14ac:dyDescent="0.3">
      <c r="A173" s="26"/>
      <c r="B173" s="27"/>
      <c r="C173" s="27"/>
      <c r="D173" s="27"/>
      <c r="E173" s="27"/>
    </row>
    <row r="174" spans="1:6" ht="16.25" customHeight="1" x14ac:dyDescent="0.25">
      <c r="A174" s="18"/>
      <c r="B174" s="17" t="s">
        <v>127</v>
      </c>
      <c r="C174" s="25"/>
      <c r="D174" s="25"/>
      <c r="E174" s="25"/>
    </row>
    <row r="175" spans="1:6" ht="15" customHeight="1" x14ac:dyDescent="0.25">
      <c r="A175" s="195" t="s">
        <v>16</v>
      </c>
      <c r="B175" s="243" t="s">
        <v>202</v>
      </c>
      <c r="C175" s="194" t="s">
        <v>8</v>
      </c>
      <c r="D175" s="187">
        <v>103</v>
      </c>
      <c r="E175" s="206"/>
    </row>
    <row r="176" spans="1:6" ht="10.25" customHeight="1" x14ac:dyDescent="0.25">
      <c r="A176" s="196"/>
      <c r="B176" s="243"/>
      <c r="C176" s="194"/>
      <c r="D176" s="187"/>
      <c r="E176" s="206"/>
      <c r="F176" s="7"/>
    </row>
    <row r="177" spans="1:6" x14ac:dyDescent="0.25">
      <c r="A177" s="196"/>
      <c r="B177" s="243"/>
      <c r="C177" s="194"/>
      <c r="D177" s="187"/>
      <c r="E177" s="206"/>
    </row>
    <row r="178" spans="1:6" x14ac:dyDescent="0.25">
      <c r="A178" s="197"/>
      <c r="B178" s="243"/>
      <c r="C178" s="194"/>
      <c r="D178" s="187"/>
      <c r="E178" s="206"/>
    </row>
    <row r="179" spans="1:6" x14ac:dyDescent="0.25">
      <c r="A179" s="195" t="s">
        <v>120</v>
      </c>
      <c r="B179" s="312" t="s">
        <v>139</v>
      </c>
      <c r="C179" s="194" t="s">
        <v>8</v>
      </c>
      <c r="D179" s="187">
        <v>1137</v>
      </c>
      <c r="E179" s="206"/>
    </row>
    <row r="180" spans="1:6" x14ac:dyDescent="0.25">
      <c r="A180" s="196"/>
      <c r="B180" s="312"/>
      <c r="C180" s="194"/>
      <c r="D180" s="187"/>
      <c r="E180" s="206"/>
    </row>
    <row r="181" spans="1:6" x14ac:dyDescent="0.25">
      <c r="A181" s="196"/>
      <c r="B181" s="312"/>
      <c r="C181" s="194"/>
      <c r="D181" s="187"/>
      <c r="E181" s="206"/>
    </row>
    <row r="182" spans="1:6" ht="15" customHeight="1" x14ac:dyDescent="0.25">
      <c r="A182" s="196"/>
      <c r="B182" s="312"/>
      <c r="C182" s="194"/>
      <c r="D182" s="187"/>
      <c r="E182" s="206"/>
      <c r="F182" s="7"/>
    </row>
    <row r="183" spans="1:6" x14ac:dyDescent="0.25">
      <c r="A183" s="196"/>
      <c r="B183" s="312"/>
      <c r="C183" s="194"/>
      <c r="D183" s="187"/>
      <c r="E183" s="206"/>
      <c r="F183" s="10"/>
    </row>
    <row r="184" spans="1:6" x14ac:dyDescent="0.25">
      <c r="A184" s="196"/>
      <c r="B184" s="312"/>
      <c r="C184" s="194"/>
      <c r="D184" s="187"/>
      <c r="E184" s="206"/>
    </row>
    <row r="185" spans="1:6" x14ac:dyDescent="0.25">
      <c r="A185" s="197"/>
      <c r="B185" s="312"/>
      <c r="C185" s="194"/>
      <c r="D185" s="187"/>
      <c r="E185" s="206"/>
    </row>
    <row r="186" spans="1:6" ht="12" customHeight="1" thickBot="1" x14ac:dyDescent="0.3">
      <c r="A186" s="273"/>
      <c r="B186" s="274"/>
      <c r="C186" s="274"/>
      <c r="D186" s="14"/>
      <c r="E186" s="14"/>
    </row>
    <row r="187" spans="1:6" ht="13.25" customHeight="1" x14ac:dyDescent="0.25">
      <c r="A187" s="18"/>
      <c r="B187" s="17" t="s">
        <v>232</v>
      </c>
      <c r="C187" s="19"/>
      <c r="D187" s="19"/>
      <c r="E187" s="19"/>
      <c r="F187" s="7"/>
    </row>
    <row r="188" spans="1:6" x14ac:dyDescent="0.25">
      <c r="A188" s="195" t="s">
        <v>17</v>
      </c>
      <c r="B188" s="190" t="s">
        <v>302</v>
      </c>
      <c r="C188" s="194" t="s">
        <v>15</v>
      </c>
      <c r="D188" s="187">
        <v>400</v>
      </c>
      <c r="E188" s="185"/>
    </row>
    <row r="189" spans="1:6" x14ac:dyDescent="0.25">
      <c r="A189" s="196"/>
      <c r="B189" s="190"/>
      <c r="C189" s="194"/>
      <c r="D189" s="187"/>
      <c r="E189" s="185"/>
    </row>
    <row r="190" spans="1:6" x14ac:dyDescent="0.25">
      <c r="A190" s="196"/>
      <c r="B190" s="190"/>
      <c r="C190" s="194"/>
      <c r="D190" s="187"/>
      <c r="E190" s="185"/>
    </row>
    <row r="191" spans="1:6" x14ac:dyDescent="0.25">
      <c r="A191" s="196"/>
      <c r="B191" s="190"/>
      <c r="C191" s="194"/>
      <c r="D191" s="187"/>
      <c r="E191" s="185"/>
    </row>
    <row r="192" spans="1:6" ht="15" customHeight="1" x14ac:dyDescent="0.25">
      <c r="A192" s="197"/>
      <c r="B192" s="190"/>
      <c r="C192" s="194"/>
      <c r="D192" s="187"/>
      <c r="E192" s="185"/>
    </row>
    <row r="193" spans="1:5" x14ac:dyDescent="0.25">
      <c r="A193" s="195" t="s">
        <v>303</v>
      </c>
      <c r="B193" s="190" t="s">
        <v>304</v>
      </c>
      <c r="C193" s="194" t="s">
        <v>15</v>
      </c>
      <c r="D193" s="187">
        <v>95</v>
      </c>
      <c r="E193" s="185"/>
    </row>
    <row r="194" spans="1:5" ht="5.25" customHeight="1" x14ac:dyDescent="0.25">
      <c r="A194" s="196"/>
      <c r="B194" s="190"/>
      <c r="C194" s="194"/>
      <c r="D194" s="187"/>
      <c r="E194" s="185"/>
    </row>
    <row r="195" spans="1:5" x14ac:dyDescent="0.25">
      <c r="A195" s="196"/>
      <c r="B195" s="190"/>
      <c r="C195" s="194"/>
      <c r="D195" s="187"/>
      <c r="E195" s="185"/>
    </row>
    <row r="196" spans="1:5" x14ac:dyDescent="0.25">
      <c r="A196" s="196"/>
      <c r="B196" s="190"/>
      <c r="C196" s="194"/>
      <c r="D196" s="187"/>
      <c r="E196" s="185"/>
    </row>
    <row r="197" spans="1:5" x14ac:dyDescent="0.25">
      <c r="A197" s="197"/>
      <c r="B197" s="190"/>
      <c r="C197" s="194"/>
      <c r="D197" s="187"/>
      <c r="E197" s="185"/>
    </row>
    <row r="198" spans="1:5" x14ac:dyDescent="0.25">
      <c r="A198" s="195" t="s">
        <v>305</v>
      </c>
      <c r="B198" s="190" t="s">
        <v>306</v>
      </c>
      <c r="C198" s="194" t="s">
        <v>15</v>
      </c>
      <c r="D198" s="187">
        <v>30</v>
      </c>
      <c r="E198" s="185"/>
    </row>
    <row r="199" spans="1:5" x14ac:dyDescent="0.25">
      <c r="A199" s="196"/>
      <c r="B199" s="190"/>
      <c r="C199" s="194"/>
      <c r="D199" s="187"/>
      <c r="E199" s="185"/>
    </row>
    <row r="200" spans="1:5" ht="17" customHeight="1" x14ac:dyDescent="0.25">
      <c r="A200" s="196"/>
      <c r="B200" s="190"/>
      <c r="C200" s="194"/>
      <c r="D200" s="187"/>
      <c r="E200" s="185"/>
    </row>
    <row r="201" spans="1:5" x14ac:dyDescent="0.25">
      <c r="A201" s="196"/>
      <c r="B201" s="190"/>
      <c r="C201" s="194"/>
      <c r="D201" s="187"/>
      <c r="E201" s="185"/>
    </row>
    <row r="202" spans="1:5" ht="20" customHeight="1" x14ac:dyDescent="0.25">
      <c r="A202" s="197"/>
      <c r="B202" s="190"/>
      <c r="C202" s="194"/>
      <c r="D202" s="187"/>
      <c r="E202" s="185"/>
    </row>
    <row r="203" spans="1:5" x14ac:dyDescent="0.25">
      <c r="A203" s="195" t="s">
        <v>307</v>
      </c>
      <c r="B203" s="190" t="s">
        <v>308</v>
      </c>
      <c r="C203" s="194" t="s">
        <v>15</v>
      </c>
      <c r="D203" s="187">
        <v>10</v>
      </c>
      <c r="E203" s="185"/>
    </row>
    <row r="204" spans="1:5" x14ac:dyDescent="0.25">
      <c r="A204" s="196"/>
      <c r="B204" s="190"/>
      <c r="C204" s="194"/>
      <c r="D204" s="187"/>
      <c r="E204" s="185"/>
    </row>
    <row r="205" spans="1:5" ht="12" customHeight="1" x14ac:dyDescent="0.25">
      <c r="A205" s="196"/>
      <c r="B205" s="190"/>
      <c r="C205" s="194"/>
      <c r="D205" s="187"/>
      <c r="E205" s="185"/>
    </row>
    <row r="206" spans="1:5" x14ac:dyDescent="0.25">
      <c r="A206" s="196"/>
      <c r="B206" s="190"/>
      <c r="C206" s="194"/>
      <c r="D206" s="187"/>
      <c r="E206" s="185"/>
    </row>
    <row r="207" spans="1:5" x14ac:dyDescent="0.25">
      <c r="A207" s="197"/>
      <c r="B207" s="190"/>
      <c r="C207" s="194"/>
      <c r="D207" s="187"/>
      <c r="E207" s="185"/>
    </row>
    <row r="208" spans="1:5" x14ac:dyDescent="0.25">
      <c r="A208" s="195" t="s">
        <v>309</v>
      </c>
      <c r="B208" s="190" t="s">
        <v>310</v>
      </c>
      <c r="C208" s="194" t="s">
        <v>15</v>
      </c>
      <c r="D208" s="187">
        <v>315</v>
      </c>
      <c r="E208" s="185"/>
    </row>
    <row r="209" spans="1:5" x14ac:dyDescent="0.25">
      <c r="A209" s="196"/>
      <c r="B209" s="190"/>
      <c r="C209" s="194"/>
      <c r="D209" s="187"/>
      <c r="E209" s="185"/>
    </row>
    <row r="210" spans="1:5" x14ac:dyDescent="0.25">
      <c r="A210" s="196"/>
      <c r="B210" s="190"/>
      <c r="C210" s="194"/>
      <c r="D210" s="187"/>
      <c r="E210" s="185"/>
    </row>
    <row r="211" spans="1:5" x14ac:dyDescent="0.25">
      <c r="A211" s="196"/>
      <c r="B211" s="190"/>
      <c r="C211" s="194"/>
      <c r="D211" s="187"/>
      <c r="E211" s="185"/>
    </row>
    <row r="212" spans="1:5" x14ac:dyDescent="0.25">
      <c r="A212" s="197"/>
      <c r="B212" s="190"/>
      <c r="C212" s="194"/>
      <c r="D212" s="187"/>
      <c r="E212" s="185"/>
    </row>
    <row r="213" spans="1:5" x14ac:dyDescent="0.25">
      <c r="A213" s="195" t="s">
        <v>311</v>
      </c>
      <c r="B213" s="198" t="s">
        <v>312</v>
      </c>
      <c r="C213" s="194" t="s">
        <v>15</v>
      </c>
      <c r="D213" s="187">
        <v>523</v>
      </c>
      <c r="E213" s="185"/>
    </row>
    <row r="214" spans="1:5" ht="25.25" customHeight="1" x14ac:dyDescent="0.25">
      <c r="A214" s="196"/>
      <c r="B214" s="198"/>
      <c r="C214" s="194"/>
      <c r="D214" s="187"/>
      <c r="E214" s="185"/>
    </row>
    <row r="215" spans="1:5" ht="19.25" customHeight="1" x14ac:dyDescent="0.25">
      <c r="A215" s="196"/>
      <c r="B215" s="198"/>
      <c r="C215" s="194"/>
      <c r="D215" s="187"/>
      <c r="E215" s="185"/>
    </row>
    <row r="216" spans="1:5" x14ac:dyDescent="0.25">
      <c r="A216" s="196"/>
      <c r="B216" s="198"/>
      <c r="C216" s="194"/>
      <c r="D216" s="187"/>
      <c r="E216" s="185"/>
    </row>
    <row r="217" spans="1:5" ht="15" customHeight="1" x14ac:dyDescent="0.25">
      <c r="A217" s="197"/>
      <c r="B217" s="198"/>
      <c r="C217" s="194"/>
      <c r="D217" s="187"/>
      <c r="E217" s="185"/>
    </row>
    <row r="218" spans="1:5" x14ac:dyDescent="0.25">
      <c r="A218" s="195" t="s">
        <v>313</v>
      </c>
      <c r="B218" s="190" t="s">
        <v>314</v>
      </c>
      <c r="C218" s="194" t="s">
        <v>128</v>
      </c>
      <c r="D218" s="187">
        <v>44670</v>
      </c>
      <c r="E218" s="185"/>
    </row>
    <row r="219" spans="1:5" x14ac:dyDescent="0.25">
      <c r="A219" s="196"/>
      <c r="B219" s="190"/>
      <c r="C219" s="194"/>
      <c r="D219" s="187"/>
      <c r="E219" s="185"/>
    </row>
    <row r="220" spans="1:5" x14ac:dyDescent="0.25">
      <c r="A220" s="196"/>
      <c r="B220" s="190"/>
      <c r="C220" s="194"/>
      <c r="D220" s="187"/>
      <c r="E220" s="185"/>
    </row>
    <row r="221" spans="1:5" x14ac:dyDescent="0.25">
      <c r="A221" s="196"/>
      <c r="B221" s="190"/>
      <c r="C221" s="194"/>
      <c r="D221" s="187"/>
      <c r="E221" s="185"/>
    </row>
    <row r="222" spans="1:5" x14ac:dyDescent="0.25">
      <c r="A222" s="196"/>
      <c r="B222" s="190"/>
      <c r="C222" s="194"/>
      <c r="D222" s="187"/>
      <c r="E222" s="185"/>
    </row>
    <row r="223" spans="1:5" x14ac:dyDescent="0.25">
      <c r="A223" s="196"/>
      <c r="B223" s="190"/>
      <c r="C223" s="194"/>
      <c r="D223" s="187"/>
      <c r="E223" s="185"/>
    </row>
    <row r="224" spans="1:5" ht="15" customHeight="1" x14ac:dyDescent="0.25">
      <c r="A224" s="196"/>
      <c r="B224" s="190"/>
      <c r="C224" s="194"/>
      <c r="D224" s="187"/>
      <c r="E224" s="185"/>
    </row>
    <row r="225" spans="1:5" x14ac:dyDescent="0.25">
      <c r="A225" s="196"/>
      <c r="B225" s="190"/>
      <c r="C225" s="194"/>
      <c r="D225" s="187"/>
      <c r="E225" s="185"/>
    </row>
    <row r="226" spans="1:5" x14ac:dyDescent="0.25">
      <c r="A226" s="196"/>
      <c r="B226" s="190"/>
      <c r="C226" s="194"/>
      <c r="D226" s="187"/>
      <c r="E226" s="185"/>
    </row>
    <row r="227" spans="1:5" x14ac:dyDescent="0.25">
      <c r="A227" s="196"/>
      <c r="B227" s="190"/>
      <c r="C227" s="194"/>
      <c r="D227" s="187"/>
      <c r="E227" s="185"/>
    </row>
    <row r="228" spans="1:5" x14ac:dyDescent="0.25">
      <c r="A228" s="197"/>
      <c r="B228" s="190"/>
      <c r="C228" s="194"/>
      <c r="D228" s="187"/>
      <c r="E228" s="185"/>
    </row>
    <row r="229" spans="1:5" x14ac:dyDescent="0.25">
      <c r="A229" s="195" t="s">
        <v>315</v>
      </c>
      <c r="B229" s="190" t="s">
        <v>316</v>
      </c>
      <c r="C229" s="194" t="s">
        <v>293</v>
      </c>
      <c r="D229" s="187">
        <v>600</v>
      </c>
      <c r="E229" s="185"/>
    </row>
    <row r="230" spans="1:5" x14ac:dyDescent="0.25">
      <c r="A230" s="196"/>
      <c r="B230" s="190"/>
      <c r="C230" s="194"/>
      <c r="D230" s="187"/>
      <c r="E230" s="185"/>
    </row>
    <row r="231" spans="1:5" ht="15" customHeight="1" x14ac:dyDescent="0.25">
      <c r="A231" s="196"/>
      <c r="B231" s="190"/>
      <c r="C231" s="194"/>
      <c r="D231" s="187"/>
      <c r="E231" s="185"/>
    </row>
    <row r="232" spans="1:5" x14ac:dyDescent="0.25">
      <c r="A232" s="196"/>
      <c r="B232" s="190"/>
      <c r="C232" s="194"/>
      <c r="D232" s="187"/>
      <c r="E232" s="185"/>
    </row>
    <row r="233" spans="1:5" x14ac:dyDescent="0.25">
      <c r="A233" s="196"/>
      <c r="B233" s="190"/>
      <c r="C233" s="194"/>
      <c r="D233" s="187"/>
      <c r="E233" s="185"/>
    </row>
    <row r="234" spans="1:5" x14ac:dyDescent="0.25">
      <c r="A234" s="196"/>
      <c r="B234" s="190"/>
      <c r="C234" s="194"/>
      <c r="D234" s="187"/>
      <c r="E234" s="185"/>
    </row>
    <row r="235" spans="1:5" x14ac:dyDescent="0.25">
      <c r="A235" s="196"/>
      <c r="B235" s="190"/>
      <c r="C235" s="194"/>
      <c r="D235" s="187"/>
      <c r="E235" s="185"/>
    </row>
    <row r="236" spans="1:5" ht="11" thickBot="1" x14ac:dyDescent="0.3">
      <c r="A236" s="306"/>
      <c r="B236" s="191"/>
      <c r="C236" s="195"/>
      <c r="D236" s="188"/>
      <c r="E236" s="189"/>
    </row>
    <row r="237" spans="1:5" ht="13" thickTop="1" thickBot="1" x14ac:dyDescent="0.3">
      <c r="A237" s="28"/>
      <c r="B237" s="29"/>
      <c r="C237" s="30"/>
      <c r="D237" s="31"/>
      <c r="E237" s="32"/>
    </row>
    <row r="238" spans="1:5" ht="17" customHeight="1" thickTop="1" x14ac:dyDescent="0.25">
      <c r="A238" s="18"/>
      <c r="B238" s="17" t="s">
        <v>233</v>
      </c>
      <c r="C238" s="19"/>
      <c r="D238" s="19"/>
      <c r="E238" s="19"/>
    </row>
    <row r="239" spans="1:5" ht="13.25" customHeight="1" x14ac:dyDescent="0.25">
      <c r="A239" s="195" t="s">
        <v>17</v>
      </c>
      <c r="B239" s="190" t="s">
        <v>302</v>
      </c>
      <c r="C239" s="194" t="s">
        <v>15</v>
      </c>
      <c r="D239" s="187">
        <v>130</v>
      </c>
      <c r="E239" s="185"/>
    </row>
    <row r="240" spans="1:5" ht="25.25" customHeight="1" x14ac:dyDescent="0.25">
      <c r="A240" s="196"/>
      <c r="B240" s="190"/>
      <c r="C240" s="194"/>
      <c r="D240" s="187"/>
      <c r="E240" s="185"/>
    </row>
    <row r="241" spans="1:5" x14ac:dyDescent="0.25">
      <c r="A241" s="196"/>
      <c r="B241" s="190"/>
      <c r="C241" s="194"/>
      <c r="D241" s="187"/>
      <c r="E241" s="185"/>
    </row>
    <row r="242" spans="1:5" ht="7.25" customHeight="1" x14ac:dyDescent="0.25">
      <c r="A242" s="196"/>
      <c r="B242" s="190"/>
      <c r="C242" s="194"/>
      <c r="D242" s="187"/>
      <c r="E242" s="185"/>
    </row>
    <row r="243" spans="1:5" x14ac:dyDescent="0.25">
      <c r="A243" s="197"/>
      <c r="B243" s="190"/>
      <c r="C243" s="194"/>
      <c r="D243" s="187"/>
      <c r="E243" s="185"/>
    </row>
    <row r="244" spans="1:5" x14ac:dyDescent="0.25">
      <c r="A244" s="195" t="s">
        <v>303</v>
      </c>
      <c r="B244" s="190" t="s">
        <v>317</v>
      </c>
      <c r="C244" s="194" t="s">
        <v>15</v>
      </c>
      <c r="D244" s="187">
        <v>350</v>
      </c>
      <c r="E244" s="185"/>
    </row>
    <row r="245" spans="1:5" ht="24.65" customHeight="1" x14ac:dyDescent="0.25">
      <c r="A245" s="196"/>
      <c r="B245" s="190"/>
      <c r="C245" s="194"/>
      <c r="D245" s="187"/>
      <c r="E245" s="185"/>
    </row>
    <row r="246" spans="1:5" ht="6.65" customHeight="1" x14ac:dyDescent="0.25">
      <c r="A246" s="196"/>
      <c r="B246" s="190"/>
      <c r="C246" s="194"/>
      <c r="D246" s="187"/>
      <c r="E246" s="185"/>
    </row>
    <row r="247" spans="1:5" x14ac:dyDescent="0.25">
      <c r="A247" s="196"/>
      <c r="B247" s="190"/>
      <c r="C247" s="194"/>
      <c r="D247" s="187"/>
      <c r="E247" s="185"/>
    </row>
    <row r="248" spans="1:5" x14ac:dyDescent="0.25">
      <c r="A248" s="197"/>
      <c r="B248" s="190"/>
      <c r="C248" s="194"/>
      <c r="D248" s="187"/>
      <c r="E248" s="185"/>
    </row>
    <row r="249" spans="1:5" ht="11.4" customHeight="1" x14ac:dyDescent="0.25">
      <c r="A249" s="195" t="s">
        <v>305</v>
      </c>
      <c r="B249" s="190" t="s">
        <v>318</v>
      </c>
      <c r="C249" s="194" t="s">
        <v>15</v>
      </c>
      <c r="D249" s="187">
        <v>30</v>
      </c>
      <c r="E249" s="185"/>
    </row>
    <row r="250" spans="1:5" ht="19.25" customHeight="1" x14ac:dyDescent="0.25">
      <c r="A250" s="196"/>
      <c r="B250" s="190"/>
      <c r="C250" s="194"/>
      <c r="D250" s="187"/>
      <c r="E250" s="185"/>
    </row>
    <row r="251" spans="1:5" ht="16.25" customHeight="1" x14ac:dyDescent="0.25">
      <c r="A251" s="196"/>
      <c r="B251" s="190"/>
      <c r="C251" s="194"/>
      <c r="D251" s="187"/>
      <c r="E251" s="185"/>
    </row>
    <row r="252" spans="1:5" ht="17.399999999999999" customHeight="1" x14ac:dyDescent="0.25">
      <c r="A252" s="196"/>
      <c r="B252" s="190"/>
      <c r="C252" s="194"/>
      <c r="D252" s="187"/>
      <c r="E252" s="185"/>
    </row>
    <row r="253" spans="1:5" x14ac:dyDescent="0.25">
      <c r="A253" s="197"/>
      <c r="B253" s="190"/>
      <c r="C253" s="194"/>
      <c r="D253" s="187"/>
      <c r="E253" s="185"/>
    </row>
    <row r="254" spans="1:5" ht="17" hidden="1" customHeight="1" x14ac:dyDescent="0.25">
      <c r="A254" s="195" t="s">
        <v>307</v>
      </c>
      <c r="B254" s="190" t="s">
        <v>319</v>
      </c>
      <c r="C254" s="194" t="s">
        <v>15</v>
      </c>
      <c r="D254" s="187">
        <v>10</v>
      </c>
      <c r="E254" s="185"/>
    </row>
    <row r="255" spans="1:5" ht="15" hidden="1" customHeight="1" x14ac:dyDescent="0.25">
      <c r="A255" s="196"/>
      <c r="B255" s="190"/>
      <c r="C255" s="194"/>
      <c r="D255" s="187"/>
      <c r="E255" s="185"/>
    </row>
    <row r="256" spans="1:5" ht="23.4" customHeight="1" x14ac:dyDescent="0.25">
      <c r="A256" s="196"/>
      <c r="B256" s="190"/>
      <c r="C256" s="194"/>
      <c r="D256" s="187"/>
      <c r="E256" s="185"/>
    </row>
    <row r="257" spans="1:5" x14ac:dyDescent="0.25">
      <c r="A257" s="196"/>
      <c r="B257" s="190"/>
      <c r="C257" s="194"/>
      <c r="D257" s="187"/>
      <c r="E257" s="185"/>
    </row>
    <row r="258" spans="1:5" x14ac:dyDescent="0.25">
      <c r="A258" s="197"/>
      <c r="B258" s="190"/>
      <c r="C258" s="194"/>
      <c r="D258" s="187"/>
      <c r="E258" s="185"/>
    </row>
    <row r="259" spans="1:5" ht="15" customHeight="1" x14ac:dyDescent="0.25">
      <c r="A259" s="195" t="s">
        <v>309</v>
      </c>
      <c r="B259" s="190" t="s">
        <v>310</v>
      </c>
      <c r="C259" s="194" t="s">
        <v>15</v>
      </c>
      <c r="D259" s="187">
        <v>300</v>
      </c>
      <c r="E259" s="185"/>
    </row>
    <row r="260" spans="1:5" x14ac:dyDescent="0.25">
      <c r="A260" s="196"/>
      <c r="B260" s="190"/>
      <c r="C260" s="194"/>
      <c r="D260" s="187"/>
      <c r="E260" s="185"/>
    </row>
    <row r="261" spans="1:5" x14ac:dyDescent="0.25">
      <c r="A261" s="196"/>
      <c r="B261" s="190"/>
      <c r="C261" s="194"/>
      <c r="D261" s="187"/>
      <c r="E261" s="185"/>
    </row>
    <row r="262" spans="1:5" x14ac:dyDescent="0.25">
      <c r="A262" s="196"/>
      <c r="B262" s="190"/>
      <c r="C262" s="194"/>
      <c r="D262" s="187"/>
      <c r="E262" s="185"/>
    </row>
    <row r="263" spans="1:5" ht="15" customHeight="1" x14ac:dyDescent="0.25">
      <c r="A263" s="197"/>
      <c r="B263" s="190"/>
      <c r="C263" s="194"/>
      <c r="D263" s="187"/>
      <c r="E263" s="185"/>
    </row>
    <row r="264" spans="1:5" x14ac:dyDescent="0.25">
      <c r="A264" s="195" t="s">
        <v>311</v>
      </c>
      <c r="B264" s="198" t="s">
        <v>320</v>
      </c>
      <c r="C264" s="194" t="s">
        <v>15</v>
      </c>
      <c r="D264" s="187">
        <v>435</v>
      </c>
      <c r="E264" s="185"/>
    </row>
    <row r="265" spans="1:5" x14ac:dyDescent="0.25">
      <c r="A265" s="196"/>
      <c r="B265" s="198"/>
      <c r="C265" s="194"/>
      <c r="D265" s="187"/>
      <c r="E265" s="185"/>
    </row>
    <row r="266" spans="1:5" x14ac:dyDescent="0.25">
      <c r="A266" s="196"/>
      <c r="B266" s="198"/>
      <c r="C266" s="194"/>
      <c r="D266" s="187"/>
      <c r="E266" s="185"/>
    </row>
    <row r="267" spans="1:5" x14ac:dyDescent="0.25">
      <c r="A267" s="196"/>
      <c r="B267" s="198"/>
      <c r="C267" s="194"/>
      <c r="D267" s="187"/>
      <c r="E267" s="185"/>
    </row>
    <row r="268" spans="1:5" x14ac:dyDescent="0.25">
      <c r="A268" s="197"/>
      <c r="B268" s="198"/>
      <c r="C268" s="194"/>
      <c r="D268" s="187"/>
      <c r="E268" s="185"/>
    </row>
    <row r="269" spans="1:5" x14ac:dyDescent="0.25">
      <c r="A269" s="195" t="s">
        <v>313</v>
      </c>
      <c r="B269" s="190" t="s">
        <v>314</v>
      </c>
      <c r="C269" s="194" t="s">
        <v>128</v>
      </c>
      <c r="D269" s="187">
        <v>44670</v>
      </c>
      <c r="E269" s="185"/>
    </row>
    <row r="270" spans="1:5" x14ac:dyDescent="0.25">
      <c r="A270" s="196"/>
      <c r="B270" s="190"/>
      <c r="C270" s="194"/>
      <c r="D270" s="187"/>
      <c r="E270" s="185"/>
    </row>
    <row r="271" spans="1:5" ht="15" customHeight="1" x14ac:dyDescent="0.25">
      <c r="A271" s="196"/>
      <c r="B271" s="190"/>
      <c r="C271" s="194"/>
      <c r="D271" s="187"/>
      <c r="E271" s="185"/>
    </row>
    <row r="272" spans="1:5" x14ac:dyDescent="0.25">
      <c r="A272" s="196"/>
      <c r="B272" s="190"/>
      <c r="C272" s="194"/>
      <c r="D272" s="187"/>
      <c r="E272" s="185"/>
    </row>
    <row r="273" spans="1:5" x14ac:dyDescent="0.25">
      <c r="A273" s="196"/>
      <c r="B273" s="190"/>
      <c r="C273" s="194"/>
      <c r="D273" s="187"/>
      <c r="E273" s="185"/>
    </row>
    <row r="274" spans="1:5" ht="12.65" customHeight="1" x14ac:dyDescent="0.25">
      <c r="A274" s="196"/>
      <c r="B274" s="190"/>
      <c r="C274" s="194"/>
      <c r="D274" s="187"/>
      <c r="E274" s="185"/>
    </row>
    <row r="275" spans="1:5" ht="15" customHeight="1" x14ac:dyDescent="0.25">
      <c r="A275" s="196"/>
      <c r="B275" s="190"/>
      <c r="C275" s="194"/>
      <c r="D275" s="187"/>
      <c r="E275" s="185"/>
    </row>
    <row r="276" spans="1:5" x14ac:dyDescent="0.25">
      <c r="A276" s="196"/>
      <c r="B276" s="190"/>
      <c r="C276" s="194"/>
      <c r="D276" s="187"/>
      <c r="E276" s="185"/>
    </row>
    <row r="277" spans="1:5" x14ac:dyDescent="0.25">
      <c r="A277" s="196"/>
      <c r="B277" s="190"/>
      <c r="C277" s="194"/>
      <c r="D277" s="187"/>
      <c r="E277" s="185"/>
    </row>
    <row r="278" spans="1:5" x14ac:dyDescent="0.25">
      <c r="A278" s="196"/>
      <c r="B278" s="190"/>
      <c r="C278" s="194"/>
      <c r="D278" s="187"/>
      <c r="E278" s="185"/>
    </row>
    <row r="279" spans="1:5" ht="15" customHeight="1" x14ac:dyDescent="0.25">
      <c r="A279" s="197"/>
      <c r="B279" s="190"/>
      <c r="C279" s="194"/>
      <c r="D279" s="187"/>
      <c r="E279" s="185"/>
    </row>
    <row r="280" spans="1:5" x14ac:dyDescent="0.25">
      <c r="A280" s="195" t="s">
        <v>315</v>
      </c>
      <c r="B280" s="190" t="s">
        <v>321</v>
      </c>
      <c r="C280" s="194" t="s">
        <v>293</v>
      </c>
      <c r="D280" s="187">
        <v>250</v>
      </c>
      <c r="E280" s="185"/>
    </row>
    <row r="281" spans="1:5" x14ac:dyDescent="0.25">
      <c r="A281" s="196"/>
      <c r="B281" s="190"/>
      <c r="C281" s="194"/>
      <c r="D281" s="187"/>
      <c r="E281" s="185"/>
    </row>
    <row r="282" spans="1:5" x14ac:dyDescent="0.25">
      <c r="A282" s="196"/>
      <c r="B282" s="190"/>
      <c r="C282" s="194"/>
      <c r="D282" s="187"/>
      <c r="E282" s="185"/>
    </row>
    <row r="283" spans="1:5" ht="15" customHeight="1" x14ac:dyDescent="0.25">
      <c r="A283" s="196"/>
      <c r="B283" s="190"/>
      <c r="C283" s="194"/>
      <c r="D283" s="187"/>
      <c r="E283" s="185"/>
    </row>
    <row r="284" spans="1:5" x14ac:dyDescent="0.25">
      <c r="A284" s="196"/>
      <c r="B284" s="190"/>
      <c r="C284" s="194"/>
      <c r="D284" s="187"/>
      <c r="E284" s="185"/>
    </row>
    <row r="285" spans="1:5" x14ac:dyDescent="0.25">
      <c r="A285" s="196"/>
      <c r="B285" s="190"/>
      <c r="C285" s="194"/>
      <c r="D285" s="187"/>
      <c r="E285" s="185"/>
    </row>
    <row r="286" spans="1:5" x14ac:dyDescent="0.25">
      <c r="A286" s="196"/>
      <c r="B286" s="190"/>
      <c r="C286" s="194"/>
      <c r="D286" s="187"/>
      <c r="E286" s="185"/>
    </row>
    <row r="287" spans="1:5" ht="15" customHeight="1" x14ac:dyDescent="0.25">
      <c r="A287" s="197"/>
      <c r="B287" s="190"/>
      <c r="C287" s="194"/>
      <c r="D287" s="187"/>
      <c r="E287" s="185"/>
    </row>
    <row r="288" spans="1:5" ht="15" customHeight="1" x14ac:dyDescent="0.25">
      <c r="A288" s="195" t="s">
        <v>322</v>
      </c>
      <c r="B288" s="190" t="s">
        <v>323</v>
      </c>
      <c r="C288" s="194" t="s">
        <v>11</v>
      </c>
      <c r="D288" s="187">
        <v>35</v>
      </c>
      <c r="E288" s="185"/>
    </row>
    <row r="289" spans="1:5" x14ac:dyDescent="0.25">
      <c r="A289" s="196"/>
      <c r="B289" s="190"/>
      <c r="C289" s="194"/>
      <c r="D289" s="187"/>
      <c r="E289" s="185"/>
    </row>
    <row r="290" spans="1:5" x14ac:dyDescent="0.25">
      <c r="A290" s="196"/>
      <c r="B290" s="190"/>
      <c r="C290" s="194"/>
      <c r="D290" s="187"/>
      <c r="E290" s="185"/>
    </row>
    <row r="291" spans="1:5" x14ac:dyDescent="0.25">
      <c r="A291" s="196"/>
      <c r="B291" s="190"/>
      <c r="C291" s="194"/>
      <c r="D291" s="187"/>
      <c r="E291" s="185"/>
    </row>
    <row r="292" spans="1:5" ht="9.65" customHeight="1" x14ac:dyDescent="0.25">
      <c r="A292" s="197"/>
      <c r="B292" s="190"/>
      <c r="C292" s="194"/>
      <c r="D292" s="187"/>
      <c r="E292" s="185"/>
    </row>
    <row r="293" spans="1:5" x14ac:dyDescent="0.25">
      <c r="A293" s="195" t="s">
        <v>324</v>
      </c>
      <c r="B293" s="190" t="s">
        <v>317</v>
      </c>
      <c r="C293" s="194" t="s">
        <v>11</v>
      </c>
      <c r="D293" s="187">
        <v>100</v>
      </c>
      <c r="E293" s="185"/>
    </row>
    <row r="294" spans="1:5" x14ac:dyDescent="0.25">
      <c r="A294" s="196"/>
      <c r="B294" s="190"/>
      <c r="C294" s="194"/>
      <c r="D294" s="187"/>
      <c r="E294" s="185"/>
    </row>
    <row r="295" spans="1:5" x14ac:dyDescent="0.25">
      <c r="A295" s="196"/>
      <c r="B295" s="190"/>
      <c r="C295" s="194"/>
      <c r="D295" s="187"/>
      <c r="E295" s="185"/>
    </row>
    <row r="296" spans="1:5" x14ac:dyDescent="0.25">
      <c r="A296" s="196"/>
      <c r="B296" s="190"/>
      <c r="C296" s="194"/>
      <c r="D296" s="187"/>
      <c r="E296" s="185"/>
    </row>
    <row r="297" spans="1:5" ht="15" customHeight="1" x14ac:dyDescent="0.25">
      <c r="A297" s="197"/>
      <c r="B297" s="190"/>
      <c r="C297" s="194"/>
      <c r="D297" s="187"/>
      <c r="E297" s="185"/>
    </row>
    <row r="298" spans="1:5" ht="18" customHeight="1" x14ac:dyDescent="0.25">
      <c r="A298" s="195" t="s">
        <v>325</v>
      </c>
      <c r="B298" s="190" t="s">
        <v>318</v>
      </c>
      <c r="C298" s="194" t="s">
        <v>11</v>
      </c>
      <c r="D298" s="187">
        <v>8</v>
      </c>
      <c r="E298" s="185"/>
    </row>
    <row r="299" spans="1:5" x14ac:dyDescent="0.25">
      <c r="A299" s="196"/>
      <c r="B299" s="190"/>
      <c r="C299" s="194"/>
      <c r="D299" s="187"/>
      <c r="E299" s="185"/>
    </row>
    <row r="300" spans="1:5" ht="5.4" customHeight="1" x14ac:dyDescent="0.25">
      <c r="A300" s="196"/>
      <c r="B300" s="190"/>
      <c r="C300" s="194"/>
      <c r="D300" s="187"/>
      <c r="E300" s="185"/>
    </row>
    <row r="301" spans="1:5" ht="3" customHeight="1" x14ac:dyDescent="0.25">
      <c r="A301" s="196"/>
      <c r="B301" s="190"/>
      <c r="C301" s="194"/>
      <c r="D301" s="187"/>
      <c r="E301" s="185"/>
    </row>
    <row r="302" spans="1:5" ht="15" customHeight="1" x14ac:dyDescent="0.25">
      <c r="A302" s="197"/>
      <c r="B302" s="190"/>
      <c r="C302" s="194"/>
      <c r="D302" s="187"/>
      <c r="E302" s="185"/>
    </row>
    <row r="303" spans="1:5" ht="13.5" customHeight="1" x14ac:dyDescent="0.25">
      <c r="A303" s="195" t="s">
        <v>326</v>
      </c>
      <c r="B303" s="190" t="s">
        <v>327</v>
      </c>
      <c r="C303" s="194" t="s">
        <v>11</v>
      </c>
      <c r="D303" s="187">
        <v>3</v>
      </c>
      <c r="E303" s="185"/>
    </row>
    <row r="304" spans="1:5" ht="15" customHeight="1" x14ac:dyDescent="0.25">
      <c r="A304" s="196"/>
      <c r="B304" s="190"/>
      <c r="C304" s="194"/>
      <c r="D304" s="187"/>
      <c r="E304" s="185"/>
    </row>
    <row r="305" spans="1:5" ht="15" customHeight="1" x14ac:dyDescent="0.25">
      <c r="A305" s="196"/>
      <c r="B305" s="190"/>
      <c r="C305" s="194"/>
      <c r="D305" s="187"/>
      <c r="E305" s="185"/>
    </row>
    <row r="306" spans="1:5" ht="12.65" customHeight="1" x14ac:dyDescent="0.25">
      <c r="A306" s="196"/>
      <c r="B306" s="190"/>
      <c r="C306" s="194"/>
      <c r="D306" s="187"/>
      <c r="E306" s="185"/>
    </row>
    <row r="307" spans="1:5" x14ac:dyDescent="0.25">
      <c r="A307" s="197"/>
      <c r="B307" s="191"/>
      <c r="C307" s="195"/>
      <c r="D307" s="188"/>
      <c r="E307" s="189"/>
    </row>
    <row r="308" spans="1:5" ht="12" x14ac:dyDescent="0.25">
      <c r="A308" s="261"/>
      <c r="B308" s="262"/>
      <c r="C308" s="262"/>
      <c r="D308" s="262"/>
      <c r="E308" s="262"/>
    </row>
    <row r="309" spans="1:5" ht="15" customHeight="1" x14ac:dyDescent="0.25">
      <c r="A309" s="227" t="s">
        <v>145</v>
      </c>
      <c r="B309" s="228"/>
      <c r="C309" s="228"/>
      <c r="D309" s="228"/>
      <c r="E309" s="228"/>
    </row>
    <row r="310" spans="1:5" x14ac:dyDescent="0.25">
      <c r="A310" s="266" t="s">
        <v>24</v>
      </c>
      <c r="B310" s="269" t="s">
        <v>144</v>
      </c>
      <c r="C310" s="270" t="s">
        <v>3</v>
      </c>
      <c r="D310" s="263">
        <v>644</v>
      </c>
      <c r="E310" s="265"/>
    </row>
    <row r="311" spans="1:5" x14ac:dyDescent="0.25">
      <c r="A311" s="267"/>
      <c r="B311" s="269"/>
      <c r="C311" s="270"/>
      <c r="D311" s="264"/>
      <c r="E311" s="265"/>
    </row>
    <row r="312" spans="1:5" x14ac:dyDescent="0.25">
      <c r="A312" s="267"/>
      <c r="B312" s="269"/>
      <c r="C312" s="270"/>
      <c r="D312" s="264"/>
      <c r="E312" s="265"/>
    </row>
    <row r="313" spans="1:5" ht="15" customHeight="1" x14ac:dyDescent="0.25">
      <c r="A313" s="267"/>
      <c r="B313" s="269"/>
      <c r="C313" s="270"/>
      <c r="D313" s="264"/>
      <c r="E313" s="265"/>
    </row>
    <row r="314" spans="1:5" x14ac:dyDescent="0.25">
      <c r="A314" s="267"/>
      <c r="B314" s="269"/>
      <c r="C314" s="270"/>
      <c r="D314" s="264"/>
      <c r="E314" s="265"/>
    </row>
    <row r="315" spans="1:5" x14ac:dyDescent="0.25">
      <c r="A315" s="267"/>
      <c r="B315" s="269"/>
      <c r="C315" s="270"/>
      <c r="D315" s="264"/>
      <c r="E315" s="265"/>
    </row>
    <row r="316" spans="1:5" ht="15" customHeight="1" x14ac:dyDescent="0.25">
      <c r="A316" s="268"/>
      <c r="B316" s="269"/>
      <c r="C316" s="270"/>
      <c r="D316" s="264"/>
      <c r="E316" s="265"/>
    </row>
    <row r="317" spans="1:5" x14ac:dyDescent="0.25">
      <c r="A317" s="195" t="s">
        <v>26</v>
      </c>
      <c r="B317" s="243" t="s">
        <v>141</v>
      </c>
      <c r="C317" s="194" t="s">
        <v>3</v>
      </c>
      <c r="D317" s="241">
        <v>1183</v>
      </c>
      <c r="E317" s="206"/>
    </row>
    <row r="318" spans="1:5" ht="9.65" customHeight="1" x14ac:dyDescent="0.25">
      <c r="A318" s="196"/>
      <c r="B318" s="243"/>
      <c r="C318" s="194"/>
      <c r="D318" s="242"/>
      <c r="E318" s="206"/>
    </row>
    <row r="319" spans="1:5" ht="13.25" customHeight="1" x14ac:dyDescent="0.25">
      <c r="A319" s="196"/>
      <c r="B319" s="243"/>
      <c r="C319" s="194"/>
      <c r="D319" s="242"/>
      <c r="E319" s="206"/>
    </row>
    <row r="320" spans="1:5" ht="15" customHeight="1" x14ac:dyDescent="0.25">
      <c r="A320" s="196"/>
      <c r="B320" s="243"/>
      <c r="C320" s="194"/>
      <c r="D320" s="242"/>
      <c r="E320" s="206"/>
    </row>
    <row r="321" spans="1:6" x14ac:dyDescent="0.25">
      <c r="A321" s="196"/>
      <c r="B321" s="243"/>
      <c r="C321" s="194"/>
      <c r="D321" s="242"/>
      <c r="E321" s="206"/>
    </row>
    <row r="322" spans="1:6" x14ac:dyDescent="0.25">
      <c r="A322" s="197"/>
      <c r="B322" s="243"/>
      <c r="C322" s="194"/>
      <c r="D322" s="242"/>
      <c r="E322" s="206"/>
    </row>
    <row r="323" spans="1:6" x14ac:dyDescent="0.25">
      <c r="A323" s="238" t="s">
        <v>27</v>
      </c>
      <c r="B323" s="212" t="s">
        <v>143</v>
      </c>
      <c r="C323" s="219" t="s">
        <v>15</v>
      </c>
      <c r="D323" s="202">
        <v>455</v>
      </c>
      <c r="E323" s="204"/>
    </row>
    <row r="324" spans="1:6" x14ac:dyDescent="0.25">
      <c r="A324" s="239"/>
      <c r="B324" s="213"/>
      <c r="C324" s="220"/>
      <c r="D324" s="203"/>
      <c r="E324" s="205"/>
    </row>
    <row r="325" spans="1:6" ht="15" customHeight="1" x14ac:dyDescent="0.25">
      <c r="A325" s="239"/>
      <c r="B325" s="213"/>
      <c r="C325" s="220"/>
      <c r="D325" s="203"/>
      <c r="E325" s="205"/>
    </row>
    <row r="326" spans="1:6" ht="10.25" hidden="1" customHeight="1" x14ac:dyDescent="0.25">
      <c r="A326" s="239"/>
      <c r="B326" s="213"/>
      <c r="C326" s="220"/>
      <c r="D326" s="203"/>
      <c r="E326" s="205"/>
    </row>
    <row r="327" spans="1:6" ht="15" customHeight="1" x14ac:dyDescent="0.25">
      <c r="A327" s="239"/>
      <c r="B327" s="213"/>
      <c r="C327" s="220"/>
      <c r="D327" s="203"/>
      <c r="E327" s="205"/>
    </row>
    <row r="328" spans="1:6" ht="15" customHeight="1" x14ac:dyDescent="0.25">
      <c r="A328" s="240"/>
      <c r="B328" s="213"/>
      <c r="C328" s="220"/>
      <c r="D328" s="203"/>
      <c r="E328" s="205"/>
      <c r="F328" s="7"/>
    </row>
    <row r="329" spans="1:6" x14ac:dyDescent="0.25">
      <c r="A329" s="238" t="s">
        <v>27</v>
      </c>
      <c r="B329" s="212" t="s">
        <v>146</v>
      </c>
      <c r="C329" s="219" t="s">
        <v>15</v>
      </c>
      <c r="D329" s="202">
        <v>455</v>
      </c>
      <c r="E329" s="204"/>
    </row>
    <row r="330" spans="1:6" x14ac:dyDescent="0.25">
      <c r="A330" s="239"/>
      <c r="B330" s="213"/>
      <c r="C330" s="220"/>
      <c r="D330" s="203"/>
      <c r="E330" s="205"/>
    </row>
    <row r="331" spans="1:6" x14ac:dyDescent="0.25">
      <c r="A331" s="239"/>
      <c r="B331" s="213"/>
      <c r="C331" s="220"/>
      <c r="D331" s="203"/>
      <c r="E331" s="205"/>
    </row>
    <row r="332" spans="1:6" ht="15" customHeight="1" x14ac:dyDescent="0.25">
      <c r="A332" s="239"/>
      <c r="B332" s="213"/>
      <c r="C332" s="220"/>
      <c r="D332" s="203"/>
      <c r="E332" s="205"/>
    </row>
    <row r="333" spans="1:6" ht="15" customHeight="1" x14ac:dyDescent="0.25">
      <c r="A333" s="239"/>
      <c r="B333" s="213"/>
      <c r="C333" s="220"/>
      <c r="D333" s="203"/>
      <c r="E333" s="205"/>
    </row>
    <row r="334" spans="1:6" x14ac:dyDescent="0.25">
      <c r="A334" s="240"/>
      <c r="B334" s="213"/>
      <c r="C334" s="220"/>
      <c r="D334" s="203"/>
      <c r="E334" s="205"/>
    </row>
    <row r="335" spans="1:6" x14ac:dyDescent="0.25">
      <c r="A335" s="195" t="s">
        <v>28</v>
      </c>
      <c r="B335" s="243" t="s">
        <v>25</v>
      </c>
      <c r="C335" s="194" t="s">
        <v>3</v>
      </c>
      <c r="D335" s="235">
        <v>686.8</v>
      </c>
      <c r="E335" s="206"/>
    </row>
    <row r="336" spans="1:6" x14ac:dyDescent="0.25">
      <c r="A336" s="196"/>
      <c r="B336" s="243"/>
      <c r="C336" s="194"/>
      <c r="D336" s="236"/>
      <c r="E336" s="206"/>
    </row>
    <row r="337" spans="1:6" x14ac:dyDescent="0.25">
      <c r="A337" s="196"/>
      <c r="B337" s="243"/>
      <c r="C337" s="194"/>
      <c r="D337" s="236"/>
      <c r="E337" s="206"/>
    </row>
    <row r="338" spans="1:6" x14ac:dyDescent="0.25">
      <c r="A338" s="196"/>
      <c r="B338" s="243"/>
      <c r="C338" s="194"/>
      <c r="D338" s="236"/>
      <c r="E338" s="206"/>
      <c r="F338" s="7"/>
    </row>
    <row r="339" spans="1:6" x14ac:dyDescent="0.25">
      <c r="A339" s="197"/>
      <c r="B339" s="243"/>
      <c r="C339" s="194"/>
      <c r="D339" s="236"/>
      <c r="E339" s="206"/>
    </row>
    <row r="340" spans="1:6" x14ac:dyDescent="0.25">
      <c r="A340" s="195" t="s">
        <v>29</v>
      </c>
      <c r="B340" s="243" t="s">
        <v>203</v>
      </c>
      <c r="C340" s="194" t="s">
        <v>3</v>
      </c>
      <c r="D340" s="235">
        <v>2730</v>
      </c>
      <c r="E340" s="206"/>
    </row>
    <row r="341" spans="1:6" x14ac:dyDescent="0.25">
      <c r="A341" s="196"/>
      <c r="B341" s="243"/>
      <c r="C341" s="194"/>
      <c r="D341" s="236"/>
      <c r="E341" s="206"/>
    </row>
    <row r="342" spans="1:6" x14ac:dyDescent="0.25">
      <c r="A342" s="196"/>
      <c r="B342" s="243"/>
      <c r="C342" s="194"/>
      <c r="D342" s="236"/>
      <c r="E342" s="206"/>
    </row>
    <row r="343" spans="1:6" x14ac:dyDescent="0.25">
      <c r="A343" s="196"/>
      <c r="B343" s="243"/>
      <c r="C343" s="194"/>
      <c r="D343" s="236"/>
      <c r="E343" s="206"/>
      <c r="F343" s="7"/>
    </row>
    <row r="344" spans="1:6" x14ac:dyDescent="0.25">
      <c r="A344" s="196"/>
      <c r="B344" s="243"/>
      <c r="C344" s="194"/>
      <c r="D344" s="236"/>
      <c r="E344" s="206"/>
    </row>
    <row r="345" spans="1:6" x14ac:dyDescent="0.25">
      <c r="A345" s="196"/>
      <c r="B345" s="243"/>
      <c r="C345" s="194"/>
      <c r="D345" s="236"/>
      <c r="E345" s="206"/>
    </row>
    <row r="346" spans="1:6" x14ac:dyDescent="0.25">
      <c r="A346" s="197"/>
      <c r="B346" s="243"/>
      <c r="C346" s="194"/>
      <c r="D346" s="236"/>
      <c r="E346" s="206"/>
    </row>
    <row r="347" spans="1:6" x14ac:dyDescent="0.25">
      <c r="A347" s="195" t="s">
        <v>29</v>
      </c>
      <c r="B347" s="243" t="s">
        <v>204</v>
      </c>
      <c r="C347" s="194" t="s">
        <v>3</v>
      </c>
      <c r="D347" s="235">
        <v>644</v>
      </c>
      <c r="E347" s="206"/>
    </row>
    <row r="348" spans="1:6" x14ac:dyDescent="0.25">
      <c r="A348" s="196"/>
      <c r="B348" s="243"/>
      <c r="C348" s="194"/>
      <c r="D348" s="236"/>
      <c r="E348" s="206"/>
      <c r="F348" s="7"/>
    </row>
    <row r="349" spans="1:6" x14ac:dyDescent="0.25">
      <c r="A349" s="196"/>
      <c r="B349" s="243"/>
      <c r="C349" s="194"/>
      <c r="D349" s="236"/>
      <c r="E349" s="206"/>
    </row>
    <row r="350" spans="1:6" x14ac:dyDescent="0.25">
      <c r="A350" s="196"/>
      <c r="B350" s="243"/>
      <c r="C350" s="194"/>
      <c r="D350" s="236"/>
      <c r="E350" s="206"/>
    </row>
    <row r="351" spans="1:6" ht="26.25" customHeight="1" x14ac:dyDescent="0.25">
      <c r="A351" s="196"/>
      <c r="B351" s="243"/>
      <c r="C351" s="194"/>
      <c r="D351" s="236"/>
      <c r="E351" s="206"/>
    </row>
    <row r="352" spans="1:6" x14ac:dyDescent="0.25">
      <c r="A352" s="196"/>
      <c r="B352" s="243"/>
      <c r="C352" s="194"/>
      <c r="D352" s="236"/>
      <c r="E352" s="206"/>
    </row>
    <row r="353" spans="1:6" x14ac:dyDescent="0.25">
      <c r="A353" s="197"/>
      <c r="B353" s="243"/>
      <c r="C353" s="194"/>
      <c r="D353" s="236"/>
      <c r="E353" s="206"/>
    </row>
    <row r="354" spans="1:6" x14ac:dyDescent="0.25">
      <c r="A354" s="195" t="s">
        <v>30</v>
      </c>
      <c r="B354" s="198" t="s">
        <v>147</v>
      </c>
      <c r="C354" s="194" t="s">
        <v>15</v>
      </c>
      <c r="D354" s="194">
        <v>8.76</v>
      </c>
      <c r="E354" s="206"/>
      <c r="F354" s="7"/>
    </row>
    <row r="355" spans="1:6" x14ac:dyDescent="0.25">
      <c r="A355" s="196"/>
      <c r="B355" s="198"/>
      <c r="C355" s="194"/>
      <c r="D355" s="194"/>
      <c r="E355" s="206"/>
    </row>
    <row r="356" spans="1:6" x14ac:dyDescent="0.25">
      <c r="A356" s="196"/>
      <c r="B356" s="198"/>
      <c r="C356" s="194"/>
      <c r="D356" s="194"/>
      <c r="E356" s="206"/>
    </row>
    <row r="357" spans="1:6" x14ac:dyDescent="0.25">
      <c r="A357" s="196"/>
      <c r="B357" s="198"/>
      <c r="C357" s="194"/>
      <c r="D357" s="194"/>
      <c r="E357" s="206"/>
    </row>
    <row r="358" spans="1:6" x14ac:dyDescent="0.25">
      <c r="A358" s="196"/>
      <c r="B358" s="198"/>
      <c r="C358" s="194"/>
      <c r="D358" s="194"/>
      <c r="E358" s="206"/>
    </row>
    <row r="359" spans="1:6" x14ac:dyDescent="0.25">
      <c r="A359" s="196"/>
      <c r="B359" s="198"/>
      <c r="C359" s="194"/>
      <c r="D359" s="194"/>
      <c r="E359" s="206"/>
    </row>
    <row r="360" spans="1:6" ht="15" customHeight="1" x14ac:dyDescent="0.25">
      <c r="A360" s="196"/>
      <c r="B360" s="198"/>
      <c r="C360" s="194"/>
      <c r="D360" s="194"/>
      <c r="E360" s="206"/>
    </row>
    <row r="361" spans="1:6" x14ac:dyDescent="0.25">
      <c r="A361" s="196"/>
      <c r="B361" s="198"/>
      <c r="C361" s="194"/>
      <c r="D361" s="194"/>
      <c r="E361" s="206"/>
    </row>
    <row r="362" spans="1:6" x14ac:dyDescent="0.25">
      <c r="A362" s="196"/>
      <c r="B362" s="198"/>
      <c r="C362" s="194"/>
      <c r="D362" s="194"/>
      <c r="E362" s="206"/>
    </row>
    <row r="363" spans="1:6" x14ac:dyDescent="0.25">
      <c r="A363" s="196"/>
      <c r="B363" s="198"/>
      <c r="C363" s="194"/>
      <c r="D363" s="194"/>
      <c r="E363" s="206"/>
    </row>
    <row r="364" spans="1:6" x14ac:dyDescent="0.25">
      <c r="A364" s="197"/>
      <c r="B364" s="198"/>
      <c r="C364" s="194"/>
      <c r="D364" s="194"/>
      <c r="E364" s="206"/>
    </row>
    <row r="365" spans="1:6" ht="15" customHeight="1" x14ac:dyDescent="0.25">
      <c r="A365" s="195" t="s">
        <v>32</v>
      </c>
      <c r="B365" s="243" t="s">
        <v>205</v>
      </c>
      <c r="C365" s="194" t="s">
        <v>11</v>
      </c>
      <c r="D365" s="194">
        <v>1</v>
      </c>
      <c r="E365" s="206"/>
    </row>
    <row r="366" spans="1:6" x14ac:dyDescent="0.25">
      <c r="A366" s="196"/>
      <c r="B366" s="243"/>
      <c r="C366" s="194"/>
      <c r="D366" s="194"/>
      <c r="E366" s="206"/>
    </row>
    <row r="367" spans="1:6" x14ac:dyDescent="0.25">
      <c r="A367" s="196"/>
      <c r="B367" s="243"/>
      <c r="C367" s="194"/>
      <c r="D367" s="194"/>
      <c r="E367" s="206"/>
    </row>
    <row r="368" spans="1:6" x14ac:dyDescent="0.25">
      <c r="A368" s="196"/>
      <c r="B368" s="243"/>
      <c r="C368" s="194"/>
      <c r="D368" s="194"/>
      <c r="E368" s="206"/>
    </row>
    <row r="369" spans="1:6" x14ac:dyDescent="0.25">
      <c r="A369" s="196"/>
      <c r="B369" s="243"/>
      <c r="C369" s="194"/>
      <c r="D369" s="194"/>
      <c r="E369" s="206"/>
    </row>
    <row r="370" spans="1:6" x14ac:dyDescent="0.25">
      <c r="A370" s="196"/>
      <c r="B370" s="243"/>
      <c r="C370" s="194"/>
      <c r="D370" s="194"/>
      <c r="E370" s="206"/>
    </row>
    <row r="371" spans="1:6" x14ac:dyDescent="0.25">
      <c r="A371" s="196"/>
      <c r="B371" s="243"/>
      <c r="C371" s="194"/>
      <c r="D371" s="194"/>
      <c r="E371" s="206"/>
    </row>
    <row r="372" spans="1:6" x14ac:dyDescent="0.25">
      <c r="A372" s="196"/>
      <c r="B372" s="243"/>
      <c r="C372" s="194"/>
      <c r="D372" s="194"/>
      <c r="E372" s="206"/>
      <c r="F372" s="12"/>
    </row>
    <row r="373" spans="1:6" x14ac:dyDescent="0.25">
      <c r="A373" s="196"/>
      <c r="B373" s="243"/>
      <c r="C373" s="194"/>
      <c r="D373" s="194"/>
      <c r="E373" s="206"/>
      <c r="F373" s="5"/>
    </row>
    <row r="374" spans="1:6" x14ac:dyDescent="0.25">
      <c r="A374" s="196"/>
      <c r="B374" s="243"/>
      <c r="C374" s="194"/>
      <c r="D374" s="194"/>
      <c r="E374" s="206"/>
      <c r="F374" s="5"/>
    </row>
    <row r="375" spans="1:6" x14ac:dyDescent="0.25">
      <c r="A375" s="196"/>
      <c r="B375" s="243"/>
      <c r="C375" s="194"/>
      <c r="D375" s="194"/>
      <c r="E375" s="206"/>
      <c r="F375" s="5"/>
    </row>
    <row r="376" spans="1:6" ht="15" customHeight="1" x14ac:dyDescent="0.25">
      <c r="A376" s="196"/>
      <c r="B376" s="243"/>
      <c r="C376" s="194"/>
      <c r="D376" s="194"/>
      <c r="E376" s="206"/>
      <c r="F376" s="5"/>
    </row>
    <row r="377" spans="1:6" x14ac:dyDescent="0.25">
      <c r="A377" s="196"/>
      <c r="B377" s="243"/>
      <c r="C377" s="194"/>
      <c r="D377" s="194"/>
      <c r="E377" s="206"/>
      <c r="F377" s="5"/>
    </row>
    <row r="378" spans="1:6" x14ac:dyDescent="0.25">
      <c r="A378" s="196"/>
      <c r="B378" s="243"/>
      <c r="C378" s="194"/>
      <c r="D378" s="194"/>
      <c r="E378" s="206"/>
      <c r="F378" s="5"/>
    </row>
    <row r="379" spans="1:6" x14ac:dyDescent="0.25">
      <c r="A379" s="197"/>
      <c r="B379" s="243"/>
      <c r="C379" s="194"/>
      <c r="D379" s="194"/>
      <c r="E379" s="206"/>
      <c r="F379" s="12"/>
    </row>
    <row r="380" spans="1:6" x14ac:dyDescent="0.25">
      <c r="A380" s="195" t="s">
        <v>33</v>
      </c>
      <c r="B380" s="243" t="s">
        <v>206</v>
      </c>
      <c r="C380" s="194" t="s">
        <v>11</v>
      </c>
      <c r="D380" s="194">
        <v>1</v>
      </c>
      <c r="E380" s="206"/>
      <c r="F380" s="5"/>
    </row>
    <row r="381" spans="1:6" x14ac:dyDescent="0.25">
      <c r="A381" s="196"/>
      <c r="B381" s="243"/>
      <c r="C381" s="194"/>
      <c r="D381" s="194"/>
      <c r="E381" s="206"/>
      <c r="F381" s="5"/>
    </row>
    <row r="382" spans="1:6" x14ac:dyDescent="0.25">
      <c r="A382" s="196"/>
      <c r="B382" s="243"/>
      <c r="C382" s="194"/>
      <c r="D382" s="194"/>
      <c r="E382" s="206"/>
      <c r="F382" s="5"/>
    </row>
    <row r="383" spans="1:6" x14ac:dyDescent="0.25">
      <c r="A383" s="196"/>
      <c r="B383" s="243"/>
      <c r="C383" s="194"/>
      <c r="D383" s="194"/>
      <c r="E383" s="206"/>
      <c r="F383" s="5"/>
    </row>
    <row r="384" spans="1:6" x14ac:dyDescent="0.25">
      <c r="A384" s="196"/>
      <c r="B384" s="243"/>
      <c r="C384" s="194"/>
      <c r="D384" s="194"/>
      <c r="E384" s="206"/>
      <c r="F384" s="5"/>
    </row>
    <row r="385" spans="1:6" x14ac:dyDescent="0.25">
      <c r="A385" s="196"/>
      <c r="B385" s="243"/>
      <c r="C385" s="194"/>
      <c r="D385" s="194"/>
      <c r="E385" s="206"/>
      <c r="F385" s="5"/>
    </row>
    <row r="386" spans="1:6" x14ac:dyDescent="0.25">
      <c r="A386" s="196"/>
      <c r="B386" s="243"/>
      <c r="C386" s="194"/>
      <c r="D386" s="194"/>
      <c r="E386" s="206"/>
      <c r="F386" s="5"/>
    </row>
    <row r="387" spans="1:6" x14ac:dyDescent="0.25">
      <c r="A387" s="196"/>
      <c r="B387" s="243"/>
      <c r="C387" s="194"/>
      <c r="D387" s="194"/>
      <c r="E387" s="206"/>
      <c r="F387" s="5"/>
    </row>
    <row r="388" spans="1:6" x14ac:dyDescent="0.25">
      <c r="A388" s="196"/>
      <c r="B388" s="243"/>
      <c r="C388" s="194"/>
      <c r="D388" s="194"/>
      <c r="E388" s="206"/>
      <c r="F388" s="5"/>
    </row>
    <row r="389" spans="1:6" x14ac:dyDescent="0.25">
      <c r="A389" s="196"/>
      <c r="B389" s="243"/>
      <c r="C389" s="194"/>
      <c r="D389" s="194"/>
      <c r="E389" s="206"/>
    </row>
    <row r="390" spans="1:6" x14ac:dyDescent="0.25">
      <c r="A390" s="196"/>
      <c r="B390" s="243"/>
      <c r="C390" s="194"/>
      <c r="D390" s="194"/>
      <c r="E390" s="206"/>
    </row>
    <row r="391" spans="1:6" ht="15" customHeight="1" x14ac:dyDescent="0.25">
      <c r="A391" s="196"/>
      <c r="B391" s="243"/>
      <c r="C391" s="194"/>
      <c r="D391" s="194"/>
      <c r="E391" s="206"/>
    </row>
    <row r="392" spans="1:6" x14ac:dyDescent="0.25">
      <c r="A392" s="196"/>
      <c r="B392" s="243"/>
      <c r="C392" s="194"/>
      <c r="D392" s="194"/>
      <c r="E392" s="206"/>
    </row>
    <row r="393" spans="1:6" x14ac:dyDescent="0.25">
      <c r="A393" s="196"/>
      <c r="B393" s="243"/>
      <c r="C393" s="194"/>
      <c r="D393" s="194"/>
      <c r="E393" s="206"/>
    </row>
    <row r="394" spans="1:6" x14ac:dyDescent="0.25">
      <c r="A394" s="197"/>
      <c r="B394" s="243"/>
      <c r="C394" s="194"/>
      <c r="D394" s="194"/>
      <c r="E394" s="206"/>
    </row>
    <row r="395" spans="1:6" ht="15" customHeight="1" x14ac:dyDescent="0.25">
      <c r="A395" s="195" t="s">
        <v>34</v>
      </c>
      <c r="B395" s="243" t="s">
        <v>207</v>
      </c>
      <c r="C395" s="194" t="s">
        <v>15</v>
      </c>
      <c r="D395" s="235">
        <v>34</v>
      </c>
      <c r="E395" s="206"/>
    </row>
    <row r="396" spans="1:6" x14ac:dyDescent="0.25">
      <c r="A396" s="196"/>
      <c r="B396" s="243"/>
      <c r="C396" s="194"/>
      <c r="D396" s="236"/>
      <c r="E396" s="206"/>
    </row>
    <row r="397" spans="1:6" x14ac:dyDescent="0.25">
      <c r="A397" s="196"/>
      <c r="B397" s="243"/>
      <c r="C397" s="194"/>
      <c r="D397" s="236"/>
      <c r="E397" s="206"/>
    </row>
    <row r="398" spans="1:6" x14ac:dyDescent="0.25">
      <c r="A398" s="196"/>
      <c r="B398" s="243"/>
      <c r="C398" s="194"/>
      <c r="D398" s="236"/>
      <c r="E398" s="206"/>
    </row>
    <row r="399" spans="1:6" ht="11.25" customHeight="1" x14ac:dyDescent="0.25">
      <c r="A399" s="197"/>
      <c r="B399" s="243"/>
      <c r="C399" s="194"/>
      <c r="D399" s="236"/>
      <c r="E399" s="206"/>
    </row>
    <row r="400" spans="1:6" ht="12" x14ac:dyDescent="0.25">
      <c r="A400" s="273"/>
      <c r="B400" s="274"/>
      <c r="C400" s="33"/>
      <c r="D400" s="33"/>
      <c r="E400" s="33"/>
    </row>
    <row r="401" spans="1:5" ht="12" x14ac:dyDescent="0.25">
      <c r="A401" s="227" t="s">
        <v>148</v>
      </c>
      <c r="B401" s="228"/>
      <c r="C401" s="228"/>
      <c r="D401" s="228"/>
      <c r="E401" s="228"/>
    </row>
    <row r="402" spans="1:5" x14ac:dyDescent="0.25">
      <c r="A402" s="266" t="s">
        <v>24</v>
      </c>
      <c r="B402" s="269" t="s">
        <v>144</v>
      </c>
      <c r="C402" s="270" t="s">
        <v>3</v>
      </c>
      <c r="D402" s="263">
        <v>564.27</v>
      </c>
      <c r="E402" s="265"/>
    </row>
    <row r="403" spans="1:5" x14ac:dyDescent="0.25">
      <c r="A403" s="267"/>
      <c r="B403" s="269"/>
      <c r="C403" s="270"/>
      <c r="D403" s="264"/>
      <c r="E403" s="265"/>
    </row>
    <row r="404" spans="1:5" ht="11.25" customHeight="1" x14ac:dyDescent="0.25">
      <c r="A404" s="267"/>
      <c r="B404" s="269"/>
      <c r="C404" s="270"/>
      <c r="D404" s="264"/>
      <c r="E404" s="265"/>
    </row>
    <row r="405" spans="1:5" x14ac:dyDescent="0.25">
      <c r="A405" s="267"/>
      <c r="B405" s="269"/>
      <c r="C405" s="270"/>
      <c r="D405" s="264"/>
      <c r="E405" s="265"/>
    </row>
    <row r="406" spans="1:5" x14ac:dyDescent="0.25">
      <c r="A406" s="267"/>
      <c r="B406" s="269"/>
      <c r="C406" s="270"/>
      <c r="D406" s="264"/>
      <c r="E406" s="265"/>
    </row>
    <row r="407" spans="1:5" x14ac:dyDescent="0.25">
      <c r="A407" s="267"/>
      <c r="B407" s="269"/>
      <c r="C407" s="270"/>
      <c r="D407" s="264"/>
      <c r="E407" s="265"/>
    </row>
    <row r="408" spans="1:5" x14ac:dyDescent="0.25">
      <c r="A408" s="268"/>
      <c r="B408" s="269"/>
      <c r="C408" s="270"/>
      <c r="D408" s="264"/>
      <c r="E408" s="265"/>
    </row>
    <row r="409" spans="1:5" ht="15" customHeight="1" x14ac:dyDescent="0.25">
      <c r="A409" s="195" t="s">
        <v>26</v>
      </c>
      <c r="B409" s="243" t="s">
        <v>141</v>
      </c>
      <c r="C409" s="194" t="s">
        <v>3</v>
      </c>
      <c r="D409" s="241">
        <v>1072</v>
      </c>
      <c r="E409" s="206"/>
    </row>
    <row r="410" spans="1:5" ht="15" customHeight="1" x14ac:dyDescent="0.25">
      <c r="A410" s="196"/>
      <c r="B410" s="243"/>
      <c r="C410" s="194"/>
      <c r="D410" s="242"/>
      <c r="E410" s="206"/>
    </row>
    <row r="411" spans="1:5" x14ac:dyDescent="0.25">
      <c r="A411" s="196"/>
      <c r="B411" s="243"/>
      <c r="C411" s="194"/>
      <c r="D411" s="242"/>
      <c r="E411" s="206"/>
    </row>
    <row r="412" spans="1:5" x14ac:dyDescent="0.25">
      <c r="A412" s="196"/>
      <c r="B412" s="243"/>
      <c r="C412" s="194"/>
      <c r="D412" s="242"/>
      <c r="E412" s="206"/>
    </row>
    <row r="413" spans="1:5" x14ac:dyDescent="0.25">
      <c r="A413" s="196"/>
      <c r="B413" s="243"/>
      <c r="C413" s="194"/>
      <c r="D413" s="242"/>
      <c r="E413" s="206"/>
    </row>
    <row r="414" spans="1:5" ht="15" customHeight="1" x14ac:dyDescent="0.25">
      <c r="A414" s="197"/>
      <c r="B414" s="243"/>
      <c r="C414" s="194"/>
      <c r="D414" s="242"/>
      <c r="E414" s="206"/>
    </row>
    <row r="415" spans="1:5" ht="15" customHeight="1" x14ac:dyDescent="0.25">
      <c r="A415" s="238" t="s">
        <v>27</v>
      </c>
      <c r="B415" s="212" t="s">
        <v>143</v>
      </c>
      <c r="C415" s="219" t="s">
        <v>15</v>
      </c>
      <c r="D415" s="202">
        <v>412</v>
      </c>
      <c r="E415" s="204"/>
    </row>
    <row r="416" spans="1:5" ht="15" customHeight="1" x14ac:dyDescent="0.25">
      <c r="A416" s="239"/>
      <c r="B416" s="213"/>
      <c r="C416" s="220"/>
      <c r="D416" s="203"/>
      <c r="E416" s="205"/>
    </row>
    <row r="417" spans="1:5" ht="15" customHeight="1" x14ac:dyDescent="0.25">
      <c r="A417" s="239"/>
      <c r="B417" s="213"/>
      <c r="C417" s="220"/>
      <c r="D417" s="203"/>
      <c r="E417" s="205"/>
    </row>
    <row r="418" spans="1:5" x14ac:dyDescent="0.25">
      <c r="A418" s="239"/>
      <c r="B418" s="213"/>
      <c r="C418" s="220"/>
      <c r="D418" s="203"/>
      <c r="E418" s="205"/>
    </row>
    <row r="419" spans="1:5" ht="19.5" customHeight="1" x14ac:dyDescent="0.25">
      <c r="A419" s="239"/>
      <c r="B419" s="213"/>
      <c r="C419" s="220"/>
      <c r="D419" s="203"/>
      <c r="E419" s="205"/>
    </row>
    <row r="420" spans="1:5" x14ac:dyDescent="0.25">
      <c r="A420" s="240"/>
      <c r="B420" s="213"/>
      <c r="C420" s="220"/>
      <c r="D420" s="203"/>
      <c r="E420" s="205"/>
    </row>
    <row r="421" spans="1:5" x14ac:dyDescent="0.25">
      <c r="A421" s="238" t="s">
        <v>27</v>
      </c>
      <c r="B421" s="212" t="s">
        <v>146</v>
      </c>
      <c r="C421" s="219" t="s">
        <v>15</v>
      </c>
      <c r="D421" s="202">
        <v>412</v>
      </c>
      <c r="E421" s="204"/>
    </row>
    <row r="422" spans="1:5" x14ac:dyDescent="0.25">
      <c r="A422" s="239"/>
      <c r="B422" s="213"/>
      <c r="C422" s="220"/>
      <c r="D422" s="203"/>
      <c r="E422" s="205"/>
    </row>
    <row r="423" spans="1:5" ht="11.25" customHeight="1" x14ac:dyDescent="0.25">
      <c r="A423" s="239"/>
      <c r="B423" s="213"/>
      <c r="C423" s="220"/>
      <c r="D423" s="203"/>
      <c r="E423" s="205"/>
    </row>
    <row r="424" spans="1:5" x14ac:dyDescent="0.25">
      <c r="A424" s="239"/>
      <c r="B424" s="213"/>
      <c r="C424" s="220"/>
      <c r="D424" s="203"/>
      <c r="E424" s="205"/>
    </row>
    <row r="425" spans="1:5" x14ac:dyDescent="0.25">
      <c r="A425" s="239"/>
      <c r="B425" s="213"/>
      <c r="C425" s="220"/>
      <c r="D425" s="203"/>
      <c r="E425" s="205"/>
    </row>
    <row r="426" spans="1:5" x14ac:dyDescent="0.25">
      <c r="A426" s="240"/>
      <c r="B426" s="213"/>
      <c r="C426" s="220"/>
      <c r="D426" s="203"/>
      <c r="E426" s="205"/>
    </row>
    <row r="427" spans="1:5" ht="19.5" customHeight="1" x14ac:dyDescent="0.25">
      <c r="A427" s="195" t="s">
        <v>28</v>
      </c>
      <c r="B427" s="243" t="s">
        <v>149</v>
      </c>
      <c r="C427" s="194" t="s">
        <v>3</v>
      </c>
      <c r="D427" s="235">
        <v>564.27</v>
      </c>
      <c r="E427" s="206"/>
    </row>
    <row r="428" spans="1:5" ht="15" customHeight="1" x14ac:dyDescent="0.25">
      <c r="A428" s="196"/>
      <c r="B428" s="243"/>
      <c r="C428" s="194"/>
      <c r="D428" s="236"/>
      <c r="E428" s="206"/>
    </row>
    <row r="429" spans="1:5" x14ac:dyDescent="0.25">
      <c r="A429" s="196"/>
      <c r="B429" s="243"/>
      <c r="C429" s="194"/>
      <c r="D429" s="236"/>
      <c r="E429" s="206"/>
    </row>
    <row r="430" spans="1:5" x14ac:dyDescent="0.25">
      <c r="A430" s="196"/>
      <c r="B430" s="243"/>
      <c r="C430" s="194"/>
      <c r="D430" s="236"/>
      <c r="E430" s="206"/>
    </row>
    <row r="431" spans="1:5" ht="12" customHeight="1" x14ac:dyDescent="0.25">
      <c r="A431" s="197"/>
      <c r="B431" s="243"/>
      <c r="C431" s="194"/>
      <c r="D431" s="236"/>
      <c r="E431" s="206"/>
    </row>
    <row r="432" spans="1:5" x14ac:dyDescent="0.25">
      <c r="A432" s="195" t="s">
        <v>29</v>
      </c>
      <c r="B432" s="243" t="s">
        <v>204</v>
      </c>
      <c r="C432" s="194" t="s">
        <v>3</v>
      </c>
      <c r="D432" s="235">
        <v>564.27</v>
      </c>
      <c r="E432" s="206"/>
    </row>
    <row r="433" spans="1:5" x14ac:dyDescent="0.25">
      <c r="A433" s="196"/>
      <c r="B433" s="243"/>
      <c r="C433" s="194"/>
      <c r="D433" s="236"/>
      <c r="E433" s="206"/>
    </row>
    <row r="434" spans="1:5" ht="15" customHeight="1" x14ac:dyDescent="0.25">
      <c r="A434" s="196"/>
      <c r="B434" s="243"/>
      <c r="C434" s="194"/>
      <c r="D434" s="236"/>
      <c r="E434" s="206"/>
    </row>
    <row r="435" spans="1:5" ht="15" customHeight="1" x14ac:dyDescent="0.25">
      <c r="A435" s="196"/>
      <c r="B435" s="243"/>
      <c r="C435" s="194"/>
      <c r="D435" s="236"/>
      <c r="E435" s="206"/>
    </row>
    <row r="436" spans="1:5" x14ac:dyDescent="0.25">
      <c r="A436" s="196"/>
      <c r="B436" s="243"/>
      <c r="C436" s="194"/>
      <c r="D436" s="236"/>
      <c r="E436" s="206"/>
    </row>
    <row r="437" spans="1:5" ht="15" customHeight="1" x14ac:dyDescent="0.25">
      <c r="A437" s="196"/>
      <c r="B437" s="243"/>
      <c r="C437" s="194"/>
      <c r="D437" s="236"/>
      <c r="E437" s="206"/>
    </row>
    <row r="438" spans="1:5" ht="15" customHeight="1" x14ac:dyDescent="0.25">
      <c r="A438" s="197"/>
      <c r="B438" s="243"/>
      <c r="C438" s="194"/>
      <c r="D438" s="236"/>
      <c r="E438" s="206"/>
    </row>
    <row r="439" spans="1:5" x14ac:dyDescent="0.25">
      <c r="A439" s="195" t="s">
        <v>29</v>
      </c>
      <c r="B439" s="243" t="s">
        <v>208</v>
      </c>
      <c r="C439" s="194" t="s">
        <v>3</v>
      </c>
      <c r="D439" s="235">
        <v>2475</v>
      </c>
      <c r="E439" s="206"/>
    </row>
    <row r="440" spans="1:5" x14ac:dyDescent="0.25">
      <c r="A440" s="196"/>
      <c r="B440" s="243"/>
      <c r="C440" s="194"/>
      <c r="D440" s="236"/>
      <c r="E440" s="206"/>
    </row>
    <row r="441" spans="1:5" x14ac:dyDescent="0.25">
      <c r="A441" s="196"/>
      <c r="B441" s="243"/>
      <c r="C441" s="194"/>
      <c r="D441" s="236"/>
      <c r="E441" s="206"/>
    </row>
    <row r="442" spans="1:5" x14ac:dyDescent="0.25">
      <c r="A442" s="196"/>
      <c r="B442" s="243"/>
      <c r="C442" s="194"/>
      <c r="D442" s="236"/>
      <c r="E442" s="206"/>
    </row>
    <row r="443" spans="1:5" ht="15" customHeight="1" x14ac:dyDescent="0.25">
      <c r="A443" s="196"/>
      <c r="B443" s="243"/>
      <c r="C443" s="194"/>
      <c r="D443" s="236"/>
      <c r="E443" s="206"/>
    </row>
    <row r="444" spans="1:5" x14ac:dyDescent="0.25">
      <c r="A444" s="196"/>
      <c r="B444" s="243"/>
      <c r="C444" s="194"/>
      <c r="D444" s="236"/>
      <c r="E444" s="206"/>
    </row>
    <row r="445" spans="1:5" x14ac:dyDescent="0.25">
      <c r="A445" s="197"/>
      <c r="B445" s="243"/>
      <c r="C445" s="194"/>
      <c r="D445" s="236"/>
      <c r="E445" s="206"/>
    </row>
    <row r="446" spans="1:5" ht="12.5" thickBot="1" x14ac:dyDescent="0.3">
      <c r="A446" s="214"/>
      <c r="B446" s="215"/>
      <c r="C446" s="33"/>
      <c r="D446" s="33"/>
      <c r="E446" s="33"/>
    </row>
    <row r="447" spans="1:5" ht="12" x14ac:dyDescent="0.25">
      <c r="A447" s="34"/>
      <c r="B447" s="17" t="s">
        <v>35</v>
      </c>
      <c r="C447" s="25"/>
      <c r="D447" s="25"/>
      <c r="E447" s="25"/>
    </row>
    <row r="448" spans="1:5" x14ac:dyDescent="0.25">
      <c r="A448" s="195" t="s">
        <v>36</v>
      </c>
      <c r="B448" s="198" t="s">
        <v>290</v>
      </c>
      <c r="C448" s="194" t="s">
        <v>11</v>
      </c>
      <c r="D448" s="194">
        <v>190</v>
      </c>
      <c r="E448" s="206"/>
    </row>
    <row r="449" spans="1:5" x14ac:dyDescent="0.25">
      <c r="A449" s="196"/>
      <c r="B449" s="198"/>
      <c r="C449" s="194"/>
      <c r="D449" s="194"/>
      <c r="E449" s="206"/>
    </row>
    <row r="450" spans="1:5" ht="15" customHeight="1" x14ac:dyDescent="0.25">
      <c r="A450" s="196"/>
      <c r="B450" s="198"/>
      <c r="C450" s="194"/>
      <c r="D450" s="194"/>
      <c r="E450" s="206"/>
    </row>
    <row r="451" spans="1:5" x14ac:dyDescent="0.25">
      <c r="A451" s="196"/>
      <c r="B451" s="198"/>
      <c r="C451" s="194"/>
      <c r="D451" s="194"/>
      <c r="E451" s="206"/>
    </row>
    <row r="452" spans="1:5" x14ac:dyDescent="0.25">
      <c r="A452" s="196"/>
      <c r="B452" s="198"/>
      <c r="C452" s="194"/>
      <c r="D452" s="194"/>
      <c r="E452" s="206"/>
    </row>
    <row r="453" spans="1:5" x14ac:dyDescent="0.25">
      <c r="A453" s="196"/>
      <c r="B453" s="198"/>
      <c r="C453" s="194"/>
      <c r="D453" s="194"/>
      <c r="E453" s="206"/>
    </row>
    <row r="454" spans="1:5" x14ac:dyDescent="0.25">
      <c r="A454" s="197"/>
      <c r="B454" s="198"/>
      <c r="C454" s="194"/>
      <c r="D454" s="194"/>
      <c r="E454" s="206"/>
    </row>
    <row r="455" spans="1:5" x14ac:dyDescent="0.25">
      <c r="A455" s="195" t="s">
        <v>37</v>
      </c>
      <c r="B455" s="198" t="s">
        <v>291</v>
      </c>
      <c r="C455" s="194" t="s">
        <v>11</v>
      </c>
      <c r="D455" s="194">
        <v>4</v>
      </c>
      <c r="E455" s="206"/>
    </row>
    <row r="456" spans="1:5" x14ac:dyDescent="0.25">
      <c r="A456" s="196"/>
      <c r="B456" s="198"/>
      <c r="C456" s="194"/>
      <c r="D456" s="194"/>
      <c r="E456" s="206"/>
    </row>
    <row r="457" spans="1:5" x14ac:dyDescent="0.25">
      <c r="A457" s="196"/>
      <c r="B457" s="198"/>
      <c r="C457" s="194"/>
      <c r="D457" s="194"/>
      <c r="E457" s="206"/>
    </row>
    <row r="458" spans="1:5" ht="15" customHeight="1" x14ac:dyDescent="0.25">
      <c r="A458" s="196"/>
      <c r="B458" s="198"/>
      <c r="C458" s="194"/>
      <c r="D458" s="194"/>
      <c r="E458" s="206"/>
    </row>
    <row r="459" spans="1:5" x14ac:dyDescent="0.25">
      <c r="A459" s="196"/>
      <c r="B459" s="198"/>
      <c r="C459" s="194"/>
      <c r="D459" s="194"/>
      <c r="E459" s="206"/>
    </row>
    <row r="460" spans="1:5" ht="12" customHeight="1" x14ac:dyDescent="0.25">
      <c r="A460" s="197"/>
      <c r="B460" s="198"/>
      <c r="C460" s="194"/>
      <c r="D460" s="194"/>
      <c r="E460" s="206"/>
    </row>
    <row r="461" spans="1:5" x14ac:dyDescent="0.25">
      <c r="A461" s="195" t="s">
        <v>38</v>
      </c>
      <c r="B461" s="198" t="s">
        <v>170</v>
      </c>
      <c r="C461" s="194" t="s">
        <v>126</v>
      </c>
      <c r="D461" s="194">
        <v>560</v>
      </c>
      <c r="E461" s="206"/>
    </row>
    <row r="462" spans="1:5" x14ac:dyDescent="0.25">
      <c r="A462" s="196"/>
      <c r="B462" s="198"/>
      <c r="C462" s="194"/>
      <c r="D462" s="194"/>
      <c r="E462" s="206"/>
    </row>
    <row r="463" spans="1:5" x14ac:dyDescent="0.25">
      <c r="A463" s="196"/>
      <c r="B463" s="198"/>
      <c r="C463" s="194"/>
      <c r="D463" s="194"/>
      <c r="E463" s="206"/>
    </row>
    <row r="464" spans="1:5" ht="15" customHeight="1" x14ac:dyDescent="0.25">
      <c r="A464" s="196"/>
      <c r="B464" s="198"/>
      <c r="C464" s="194"/>
      <c r="D464" s="194"/>
      <c r="E464" s="206"/>
    </row>
    <row r="465" spans="1:5" x14ac:dyDescent="0.25">
      <c r="A465" s="196"/>
      <c r="B465" s="198"/>
      <c r="C465" s="194"/>
      <c r="D465" s="194"/>
      <c r="E465" s="206"/>
    </row>
    <row r="466" spans="1:5" ht="15" customHeight="1" x14ac:dyDescent="0.25">
      <c r="A466" s="197"/>
      <c r="B466" s="198"/>
      <c r="C466" s="194"/>
      <c r="D466" s="194"/>
      <c r="E466" s="206"/>
    </row>
    <row r="467" spans="1:5" x14ac:dyDescent="0.25">
      <c r="A467" s="195" t="s">
        <v>39</v>
      </c>
      <c r="B467" s="198" t="s">
        <v>171</v>
      </c>
      <c r="C467" s="194" t="s">
        <v>126</v>
      </c>
      <c r="D467" s="194">
        <v>60</v>
      </c>
      <c r="E467" s="206"/>
    </row>
    <row r="468" spans="1:5" x14ac:dyDescent="0.25">
      <c r="A468" s="196"/>
      <c r="B468" s="198"/>
      <c r="C468" s="194"/>
      <c r="D468" s="194"/>
      <c r="E468" s="206"/>
    </row>
    <row r="469" spans="1:5" x14ac:dyDescent="0.25">
      <c r="A469" s="196"/>
      <c r="B469" s="198"/>
      <c r="C469" s="194"/>
      <c r="D469" s="194"/>
      <c r="E469" s="206"/>
    </row>
    <row r="470" spans="1:5" x14ac:dyDescent="0.25">
      <c r="A470" s="196"/>
      <c r="B470" s="198"/>
      <c r="C470" s="194"/>
      <c r="D470" s="194"/>
      <c r="E470" s="206"/>
    </row>
    <row r="471" spans="1:5" x14ac:dyDescent="0.25">
      <c r="A471" s="196"/>
      <c r="B471" s="198"/>
      <c r="C471" s="194"/>
      <c r="D471" s="194"/>
      <c r="E471" s="206"/>
    </row>
    <row r="472" spans="1:5" ht="15" customHeight="1" x14ac:dyDescent="0.25">
      <c r="A472" s="197"/>
      <c r="B472" s="198"/>
      <c r="C472" s="194"/>
      <c r="D472" s="194"/>
      <c r="E472" s="206"/>
    </row>
    <row r="473" spans="1:5" x14ac:dyDescent="0.25">
      <c r="A473" s="195" t="s">
        <v>328</v>
      </c>
      <c r="B473" s="198" t="s">
        <v>173</v>
      </c>
      <c r="C473" s="194" t="s">
        <v>11</v>
      </c>
      <c r="D473" s="194">
        <v>5</v>
      </c>
      <c r="E473" s="206"/>
    </row>
    <row r="474" spans="1:5" x14ac:dyDescent="0.25">
      <c r="A474" s="196"/>
      <c r="B474" s="198"/>
      <c r="C474" s="194"/>
      <c r="D474" s="194"/>
      <c r="E474" s="206"/>
    </row>
    <row r="475" spans="1:5" ht="5.25" customHeight="1" x14ac:dyDescent="0.25">
      <c r="A475" s="196"/>
      <c r="B475" s="198"/>
      <c r="C475" s="194"/>
      <c r="D475" s="194"/>
      <c r="E475" s="206"/>
    </row>
    <row r="476" spans="1:5" x14ac:dyDescent="0.25">
      <c r="A476" s="196"/>
      <c r="B476" s="198"/>
      <c r="C476" s="194"/>
      <c r="D476" s="194"/>
      <c r="E476" s="206"/>
    </row>
    <row r="477" spans="1:5" x14ac:dyDescent="0.25">
      <c r="A477" s="196"/>
      <c r="B477" s="198"/>
      <c r="C477" s="194"/>
      <c r="D477" s="194"/>
      <c r="E477" s="206"/>
    </row>
    <row r="478" spans="1:5" ht="15" customHeight="1" x14ac:dyDescent="0.25">
      <c r="A478" s="197"/>
      <c r="B478" s="198"/>
      <c r="C478" s="194"/>
      <c r="D478" s="194"/>
      <c r="E478" s="206"/>
    </row>
    <row r="479" spans="1:5" x14ac:dyDescent="0.25">
      <c r="A479" s="195" t="s">
        <v>329</v>
      </c>
      <c r="B479" s="198" t="s">
        <v>174</v>
      </c>
      <c r="C479" s="194" t="s">
        <v>11</v>
      </c>
      <c r="D479" s="194">
        <v>95</v>
      </c>
      <c r="E479" s="206"/>
    </row>
    <row r="480" spans="1:5" ht="9" customHeight="1" x14ac:dyDescent="0.25">
      <c r="A480" s="196"/>
      <c r="B480" s="198"/>
      <c r="C480" s="194"/>
      <c r="D480" s="194"/>
      <c r="E480" s="206"/>
    </row>
    <row r="481" spans="1:6" ht="7.5" customHeight="1" x14ac:dyDescent="0.25">
      <c r="A481" s="196"/>
      <c r="B481" s="198"/>
      <c r="C481" s="194"/>
      <c r="D481" s="194"/>
      <c r="E481" s="206"/>
    </row>
    <row r="482" spans="1:6" ht="15" customHeight="1" x14ac:dyDescent="0.25">
      <c r="A482" s="196"/>
      <c r="B482" s="198"/>
      <c r="C482" s="194"/>
      <c r="D482" s="194"/>
      <c r="E482" s="206"/>
      <c r="F482" s="7"/>
    </row>
    <row r="483" spans="1:6" x14ac:dyDescent="0.25">
      <c r="A483" s="196"/>
      <c r="B483" s="198"/>
      <c r="C483" s="194"/>
      <c r="D483" s="194"/>
      <c r="E483" s="206"/>
    </row>
    <row r="484" spans="1:6" x14ac:dyDescent="0.25">
      <c r="A484" s="196"/>
      <c r="B484" s="198"/>
      <c r="C484" s="194"/>
      <c r="D484" s="194"/>
      <c r="E484" s="206"/>
    </row>
    <row r="485" spans="1:6" x14ac:dyDescent="0.25">
      <c r="A485" s="196"/>
      <c r="B485" s="198"/>
      <c r="C485" s="194"/>
      <c r="D485" s="194"/>
      <c r="E485" s="206"/>
    </row>
    <row r="486" spans="1:6" x14ac:dyDescent="0.25">
      <c r="A486" s="197"/>
      <c r="B486" s="198"/>
      <c r="C486" s="194"/>
      <c r="D486" s="194"/>
      <c r="E486" s="206"/>
    </row>
    <row r="487" spans="1:6" x14ac:dyDescent="0.25">
      <c r="A487" s="195" t="s">
        <v>400</v>
      </c>
      <c r="B487" s="243" t="s">
        <v>172</v>
      </c>
      <c r="C487" s="194" t="s">
        <v>11</v>
      </c>
      <c r="D487" s="194">
        <v>4</v>
      </c>
      <c r="E487" s="206"/>
    </row>
    <row r="488" spans="1:6" ht="11.25" customHeight="1" x14ac:dyDescent="0.25">
      <c r="A488" s="196"/>
      <c r="B488" s="243"/>
      <c r="C488" s="194"/>
      <c r="D488" s="194"/>
      <c r="E488" s="206"/>
    </row>
    <row r="489" spans="1:6" x14ac:dyDescent="0.25">
      <c r="A489" s="196"/>
      <c r="B489" s="243"/>
      <c r="C489" s="194"/>
      <c r="D489" s="194"/>
      <c r="E489" s="206"/>
    </row>
    <row r="490" spans="1:6" x14ac:dyDescent="0.25">
      <c r="A490" s="196"/>
      <c r="B490" s="243"/>
      <c r="C490" s="194"/>
      <c r="D490" s="194"/>
      <c r="E490" s="206"/>
      <c r="F490" s="7"/>
    </row>
    <row r="491" spans="1:6" x14ac:dyDescent="0.25">
      <c r="A491" s="196"/>
      <c r="B491" s="243"/>
      <c r="C491" s="194"/>
      <c r="D491" s="194"/>
      <c r="E491" s="206"/>
    </row>
    <row r="492" spans="1:6" x14ac:dyDescent="0.25">
      <c r="A492" s="196"/>
      <c r="B492" s="243"/>
      <c r="C492" s="194"/>
      <c r="D492" s="194"/>
      <c r="E492" s="206"/>
    </row>
    <row r="493" spans="1:6" x14ac:dyDescent="0.25">
      <c r="A493" s="197"/>
      <c r="B493" s="243"/>
      <c r="C493" s="194"/>
      <c r="D493" s="194"/>
      <c r="E493" s="206"/>
    </row>
    <row r="494" spans="1:6" ht="15" customHeight="1" x14ac:dyDescent="0.25">
      <c r="A494" s="195" t="s">
        <v>401</v>
      </c>
      <c r="B494" s="243" t="s">
        <v>175</v>
      </c>
      <c r="C494" s="194" t="s">
        <v>11</v>
      </c>
      <c r="D494" s="194">
        <v>190</v>
      </c>
      <c r="E494" s="206"/>
    </row>
    <row r="495" spans="1:6" x14ac:dyDescent="0.25">
      <c r="A495" s="196"/>
      <c r="B495" s="243"/>
      <c r="C495" s="194"/>
      <c r="D495" s="194"/>
      <c r="E495" s="206"/>
    </row>
    <row r="496" spans="1:6" x14ac:dyDescent="0.25">
      <c r="A496" s="196"/>
      <c r="B496" s="243"/>
      <c r="C496" s="194"/>
      <c r="D496" s="194"/>
      <c r="E496" s="206"/>
    </row>
    <row r="497" spans="1:6" ht="15" customHeight="1" x14ac:dyDescent="0.25">
      <c r="A497" s="196"/>
      <c r="B497" s="243"/>
      <c r="C497" s="194"/>
      <c r="D497" s="194"/>
      <c r="E497" s="206"/>
    </row>
    <row r="498" spans="1:6" x14ac:dyDescent="0.25">
      <c r="A498" s="197"/>
      <c r="B498" s="243"/>
      <c r="C498" s="194"/>
      <c r="D498" s="194"/>
      <c r="E498" s="206"/>
    </row>
    <row r="499" spans="1:6" ht="10.25" customHeight="1" x14ac:dyDescent="0.25">
      <c r="A499" s="195" t="s">
        <v>402</v>
      </c>
      <c r="B499" s="245" t="s">
        <v>176</v>
      </c>
      <c r="C499" s="195" t="s">
        <v>11</v>
      </c>
      <c r="D499" s="195">
        <v>475</v>
      </c>
      <c r="E499" s="211"/>
    </row>
    <row r="500" spans="1:6" x14ac:dyDescent="0.25">
      <c r="A500" s="196"/>
      <c r="B500" s="246"/>
      <c r="C500" s="196"/>
      <c r="D500" s="196"/>
      <c r="E500" s="259"/>
    </row>
    <row r="501" spans="1:6" x14ac:dyDescent="0.25">
      <c r="A501" s="196"/>
      <c r="B501" s="246"/>
      <c r="C501" s="196"/>
      <c r="D501" s="196"/>
      <c r="E501" s="259"/>
      <c r="F501" s="7"/>
    </row>
    <row r="502" spans="1:6" x14ac:dyDescent="0.25">
      <c r="A502" s="196"/>
      <c r="B502" s="246"/>
      <c r="C502" s="196"/>
      <c r="D502" s="196"/>
      <c r="E502" s="259"/>
    </row>
    <row r="503" spans="1:6" x14ac:dyDescent="0.25">
      <c r="A503" s="197"/>
      <c r="B503" s="247"/>
      <c r="C503" s="197"/>
      <c r="D503" s="197"/>
      <c r="E503" s="260"/>
    </row>
    <row r="504" spans="1:6" ht="10.25" customHeight="1" x14ac:dyDescent="0.25">
      <c r="A504" s="195" t="s">
        <v>403</v>
      </c>
      <c r="B504" s="245" t="s">
        <v>177</v>
      </c>
      <c r="C504" s="195" t="s">
        <v>11</v>
      </c>
      <c r="D504" s="195">
        <v>10</v>
      </c>
      <c r="E504" s="211"/>
    </row>
    <row r="505" spans="1:6" ht="15" customHeight="1" x14ac:dyDescent="0.25">
      <c r="A505" s="196"/>
      <c r="B505" s="246"/>
      <c r="C505" s="196"/>
      <c r="D505" s="196"/>
      <c r="E505" s="259"/>
    </row>
    <row r="506" spans="1:6" ht="15" customHeight="1" x14ac:dyDescent="0.25">
      <c r="A506" s="196"/>
      <c r="B506" s="246"/>
      <c r="C506" s="196"/>
      <c r="D506" s="196"/>
      <c r="E506" s="259"/>
      <c r="F506" s="7"/>
    </row>
    <row r="507" spans="1:6" x14ac:dyDescent="0.25">
      <c r="A507" s="196"/>
      <c r="B507" s="246"/>
      <c r="C507" s="196"/>
      <c r="D507" s="196"/>
      <c r="E507" s="259"/>
    </row>
    <row r="508" spans="1:6" x14ac:dyDescent="0.25">
      <c r="A508" s="197"/>
      <c r="B508" s="247"/>
      <c r="C508" s="197"/>
      <c r="D508" s="197"/>
      <c r="E508" s="260"/>
    </row>
    <row r="509" spans="1:6" ht="10.25" customHeight="1" x14ac:dyDescent="0.25">
      <c r="A509" s="195" t="s">
        <v>404</v>
      </c>
      <c r="B509" s="245" t="s">
        <v>178</v>
      </c>
      <c r="C509" s="195" t="s">
        <v>11</v>
      </c>
      <c r="D509" s="195">
        <v>2</v>
      </c>
      <c r="E509" s="211"/>
    </row>
    <row r="510" spans="1:6" x14ac:dyDescent="0.25">
      <c r="A510" s="196"/>
      <c r="B510" s="246"/>
      <c r="C510" s="196"/>
      <c r="D510" s="196"/>
      <c r="E510" s="259"/>
    </row>
    <row r="511" spans="1:6" x14ac:dyDescent="0.25">
      <c r="A511" s="196"/>
      <c r="B511" s="246"/>
      <c r="C511" s="196"/>
      <c r="D511" s="196"/>
      <c r="E511" s="259"/>
    </row>
    <row r="512" spans="1:6" x14ac:dyDescent="0.25">
      <c r="A512" s="196"/>
      <c r="B512" s="246"/>
      <c r="C512" s="196"/>
      <c r="D512" s="196"/>
      <c r="E512" s="259"/>
    </row>
    <row r="513" spans="1:6" x14ac:dyDescent="0.25">
      <c r="A513" s="197"/>
      <c r="B513" s="247"/>
      <c r="C513" s="197"/>
      <c r="D513" s="197"/>
      <c r="E513" s="260"/>
    </row>
    <row r="514" spans="1:6" ht="15" customHeight="1" x14ac:dyDescent="0.25">
      <c r="A514" s="195" t="s">
        <v>405</v>
      </c>
      <c r="B514" s="245" t="s">
        <v>179</v>
      </c>
      <c r="C514" s="195" t="s">
        <v>11</v>
      </c>
      <c r="D514" s="195">
        <v>85.5</v>
      </c>
      <c r="E514" s="211"/>
    </row>
    <row r="515" spans="1:6" ht="15" customHeight="1" x14ac:dyDescent="0.25">
      <c r="A515" s="196"/>
      <c r="B515" s="246"/>
      <c r="C515" s="196"/>
      <c r="D515" s="196"/>
      <c r="E515" s="259"/>
      <c r="F515" s="7"/>
    </row>
    <row r="516" spans="1:6" x14ac:dyDescent="0.25">
      <c r="A516" s="196"/>
      <c r="B516" s="246"/>
      <c r="C516" s="196"/>
      <c r="D516" s="196"/>
      <c r="E516" s="259"/>
    </row>
    <row r="517" spans="1:6" x14ac:dyDescent="0.25">
      <c r="A517" s="196"/>
      <c r="B517" s="246"/>
      <c r="C517" s="196"/>
      <c r="D517" s="196"/>
      <c r="E517" s="259"/>
    </row>
    <row r="518" spans="1:6" x14ac:dyDescent="0.25">
      <c r="A518" s="197"/>
      <c r="B518" s="247"/>
      <c r="C518" s="197"/>
      <c r="D518" s="197"/>
      <c r="E518" s="260"/>
    </row>
    <row r="519" spans="1:6" ht="10.25" customHeight="1" x14ac:dyDescent="0.25">
      <c r="A519" s="195" t="s">
        <v>406</v>
      </c>
      <c r="B519" s="245" t="s">
        <v>180</v>
      </c>
      <c r="C519" s="195" t="s">
        <v>11</v>
      </c>
      <c r="D519" s="195">
        <v>1140</v>
      </c>
      <c r="E519" s="211"/>
    </row>
    <row r="520" spans="1:6" x14ac:dyDescent="0.25">
      <c r="A520" s="196"/>
      <c r="B520" s="246"/>
      <c r="C520" s="196"/>
      <c r="D520" s="196"/>
      <c r="E520" s="259"/>
    </row>
    <row r="521" spans="1:6" ht="12.65" customHeight="1" x14ac:dyDescent="0.25">
      <c r="A521" s="196"/>
      <c r="B521" s="246"/>
      <c r="C521" s="196"/>
      <c r="D521" s="196"/>
      <c r="E521" s="259"/>
    </row>
    <row r="522" spans="1:6" x14ac:dyDescent="0.25">
      <c r="A522" s="196"/>
      <c r="B522" s="246"/>
      <c r="C522" s="196"/>
      <c r="D522" s="196"/>
      <c r="E522" s="259"/>
    </row>
    <row r="523" spans="1:6" x14ac:dyDescent="0.25">
      <c r="A523" s="197"/>
      <c r="B523" s="247"/>
      <c r="C523" s="197"/>
      <c r="D523" s="197"/>
      <c r="E523" s="260"/>
      <c r="F523" s="7"/>
    </row>
    <row r="524" spans="1:6" ht="15" customHeight="1" x14ac:dyDescent="0.25">
      <c r="A524" s="195" t="s">
        <v>407</v>
      </c>
      <c r="B524" s="245" t="s">
        <v>181</v>
      </c>
      <c r="C524" s="195" t="s">
        <v>11</v>
      </c>
      <c r="D524" s="195">
        <v>25</v>
      </c>
      <c r="E524" s="211"/>
    </row>
    <row r="525" spans="1:6" x14ac:dyDescent="0.25">
      <c r="A525" s="196"/>
      <c r="B525" s="246"/>
      <c r="C525" s="196"/>
      <c r="D525" s="196"/>
      <c r="E525" s="259"/>
    </row>
    <row r="526" spans="1:6" x14ac:dyDescent="0.25">
      <c r="A526" s="196"/>
      <c r="B526" s="246"/>
      <c r="C526" s="196"/>
      <c r="D526" s="196"/>
      <c r="E526" s="259"/>
    </row>
    <row r="527" spans="1:6" x14ac:dyDescent="0.25">
      <c r="A527" s="196"/>
      <c r="B527" s="246"/>
      <c r="C527" s="196"/>
      <c r="D527" s="196"/>
      <c r="E527" s="259"/>
    </row>
    <row r="528" spans="1:6" x14ac:dyDescent="0.25">
      <c r="A528" s="197"/>
      <c r="B528" s="247"/>
      <c r="C528" s="197"/>
      <c r="D528" s="197"/>
      <c r="E528" s="260"/>
    </row>
    <row r="529" spans="1:6" x14ac:dyDescent="0.25">
      <c r="A529" s="195" t="s">
        <v>330</v>
      </c>
      <c r="B529" s="243" t="s">
        <v>182</v>
      </c>
      <c r="C529" s="194" t="s">
        <v>11</v>
      </c>
      <c r="D529" s="194">
        <v>6</v>
      </c>
      <c r="E529" s="206"/>
    </row>
    <row r="530" spans="1:6" x14ac:dyDescent="0.25">
      <c r="A530" s="196"/>
      <c r="B530" s="243"/>
      <c r="C530" s="194"/>
      <c r="D530" s="194"/>
      <c r="E530" s="206"/>
    </row>
    <row r="531" spans="1:6" x14ac:dyDescent="0.25">
      <c r="A531" s="196"/>
      <c r="B531" s="243"/>
      <c r="C531" s="194"/>
      <c r="D531" s="194"/>
      <c r="E531" s="206"/>
    </row>
    <row r="532" spans="1:6" ht="21.75" customHeight="1" x14ac:dyDescent="0.25">
      <c r="A532" s="196"/>
      <c r="B532" s="243"/>
      <c r="C532" s="194"/>
      <c r="D532" s="194"/>
      <c r="E532" s="206"/>
    </row>
    <row r="533" spans="1:6" x14ac:dyDescent="0.25">
      <c r="A533" s="197"/>
      <c r="B533" s="243"/>
      <c r="C533" s="194"/>
      <c r="D533" s="194"/>
      <c r="E533" s="206"/>
      <c r="F533" s="7"/>
    </row>
    <row r="534" spans="1:6" ht="15" customHeight="1" x14ac:dyDescent="0.25">
      <c r="A534" s="195" t="s">
        <v>331</v>
      </c>
      <c r="B534" s="243" t="s">
        <v>183</v>
      </c>
      <c r="C534" s="194" t="s">
        <v>11</v>
      </c>
      <c r="D534" s="194">
        <v>19</v>
      </c>
      <c r="E534" s="206"/>
    </row>
    <row r="535" spans="1:6" ht="15" customHeight="1" x14ac:dyDescent="0.25">
      <c r="A535" s="196"/>
      <c r="B535" s="243"/>
      <c r="C535" s="194"/>
      <c r="D535" s="194"/>
      <c r="E535" s="206"/>
    </row>
    <row r="536" spans="1:6" x14ac:dyDescent="0.25">
      <c r="A536" s="196"/>
      <c r="B536" s="243"/>
      <c r="C536" s="194"/>
      <c r="D536" s="194"/>
      <c r="E536" s="206"/>
    </row>
    <row r="537" spans="1:6" x14ac:dyDescent="0.25">
      <c r="A537" s="196"/>
      <c r="B537" s="243"/>
      <c r="C537" s="194"/>
      <c r="D537" s="194"/>
      <c r="E537" s="206"/>
    </row>
    <row r="538" spans="1:6" x14ac:dyDescent="0.25">
      <c r="A538" s="197"/>
      <c r="B538" s="243"/>
      <c r="C538" s="194"/>
      <c r="D538" s="194"/>
      <c r="E538" s="206"/>
    </row>
    <row r="539" spans="1:6" x14ac:dyDescent="0.25">
      <c r="A539" s="195" t="s">
        <v>332</v>
      </c>
      <c r="B539" s="243" t="s">
        <v>184</v>
      </c>
      <c r="C539" s="194" t="s">
        <v>11</v>
      </c>
      <c r="D539" s="194">
        <v>1</v>
      </c>
      <c r="E539" s="206"/>
    </row>
    <row r="540" spans="1:6" x14ac:dyDescent="0.25">
      <c r="A540" s="196"/>
      <c r="B540" s="243"/>
      <c r="C540" s="194"/>
      <c r="D540" s="194"/>
      <c r="E540" s="206"/>
    </row>
    <row r="541" spans="1:6" x14ac:dyDescent="0.25">
      <c r="A541" s="196"/>
      <c r="B541" s="243"/>
      <c r="C541" s="194"/>
      <c r="D541" s="194"/>
      <c r="E541" s="206"/>
    </row>
    <row r="542" spans="1:6" x14ac:dyDescent="0.25">
      <c r="A542" s="196"/>
      <c r="B542" s="243"/>
      <c r="C542" s="194"/>
      <c r="D542" s="194"/>
      <c r="E542" s="206"/>
      <c r="F542" s="7"/>
    </row>
    <row r="543" spans="1:6" x14ac:dyDescent="0.25">
      <c r="A543" s="197"/>
      <c r="B543" s="243"/>
      <c r="C543" s="194"/>
      <c r="D543" s="194"/>
      <c r="E543" s="206"/>
    </row>
    <row r="544" spans="1:6" x14ac:dyDescent="0.25">
      <c r="A544" s="195" t="s">
        <v>333</v>
      </c>
      <c r="B544" s="245" t="s">
        <v>185</v>
      </c>
      <c r="C544" s="195" t="s">
        <v>11</v>
      </c>
      <c r="D544" s="195">
        <v>8</v>
      </c>
      <c r="E544" s="211"/>
    </row>
    <row r="545" spans="1:6" x14ac:dyDescent="0.25">
      <c r="A545" s="196"/>
      <c r="B545" s="246"/>
      <c r="C545" s="196"/>
      <c r="D545" s="196"/>
      <c r="E545" s="259"/>
    </row>
    <row r="546" spans="1:6" x14ac:dyDescent="0.25">
      <c r="A546" s="196"/>
      <c r="B546" s="246"/>
      <c r="C546" s="196"/>
      <c r="D546" s="196"/>
      <c r="E546" s="259"/>
    </row>
    <row r="547" spans="1:6" x14ac:dyDescent="0.25">
      <c r="A547" s="196"/>
      <c r="B547" s="246"/>
      <c r="C547" s="196"/>
      <c r="D547" s="196"/>
      <c r="E547" s="259"/>
    </row>
    <row r="548" spans="1:6" x14ac:dyDescent="0.25">
      <c r="A548" s="197"/>
      <c r="B548" s="247"/>
      <c r="C548" s="197"/>
      <c r="D548" s="197"/>
      <c r="E548" s="260"/>
    </row>
    <row r="549" spans="1:6" x14ac:dyDescent="0.25">
      <c r="A549" s="195" t="s">
        <v>334</v>
      </c>
      <c r="B549" s="245" t="s">
        <v>186</v>
      </c>
      <c r="C549" s="195" t="s">
        <v>11</v>
      </c>
      <c r="D549" s="195">
        <v>1</v>
      </c>
      <c r="E549" s="211"/>
    </row>
    <row r="550" spans="1:6" x14ac:dyDescent="0.25">
      <c r="A550" s="196"/>
      <c r="B550" s="246"/>
      <c r="C550" s="196"/>
      <c r="D550" s="196"/>
      <c r="E550" s="259"/>
    </row>
    <row r="551" spans="1:6" x14ac:dyDescent="0.25">
      <c r="A551" s="196"/>
      <c r="B551" s="246"/>
      <c r="C551" s="196"/>
      <c r="D551" s="196"/>
      <c r="E551" s="259"/>
      <c r="F551" s="7"/>
    </row>
    <row r="552" spans="1:6" x14ac:dyDescent="0.25">
      <c r="A552" s="196"/>
      <c r="B552" s="246"/>
      <c r="C552" s="196"/>
      <c r="D552" s="196"/>
      <c r="E552" s="259"/>
    </row>
    <row r="553" spans="1:6" x14ac:dyDescent="0.25">
      <c r="A553" s="197"/>
      <c r="B553" s="247"/>
      <c r="C553" s="197"/>
      <c r="D553" s="197"/>
      <c r="E553" s="260"/>
    </row>
    <row r="554" spans="1:6" x14ac:dyDescent="0.25">
      <c r="A554" s="195" t="s">
        <v>335</v>
      </c>
      <c r="B554" s="245" t="s">
        <v>187</v>
      </c>
      <c r="C554" s="195" t="s">
        <v>11</v>
      </c>
      <c r="D554" s="195">
        <v>50</v>
      </c>
      <c r="E554" s="211"/>
    </row>
    <row r="555" spans="1:6" x14ac:dyDescent="0.25">
      <c r="A555" s="196"/>
      <c r="B555" s="246"/>
      <c r="C555" s="196"/>
      <c r="D555" s="196"/>
      <c r="E555" s="259"/>
    </row>
    <row r="556" spans="1:6" x14ac:dyDescent="0.25">
      <c r="A556" s="196"/>
      <c r="B556" s="246"/>
      <c r="C556" s="196"/>
      <c r="D556" s="196"/>
      <c r="E556" s="259"/>
    </row>
    <row r="557" spans="1:6" x14ac:dyDescent="0.25">
      <c r="A557" s="196"/>
      <c r="B557" s="246"/>
      <c r="C557" s="196"/>
      <c r="D557" s="196"/>
      <c r="E557" s="259"/>
    </row>
    <row r="558" spans="1:6" x14ac:dyDescent="0.25">
      <c r="A558" s="197"/>
      <c r="B558" s="247"/>
      <c r="C558" s="197"/>
      <c r="D558" s="197"/>
      <c r="E558" s="260"/>
    </row>
    <row r="559" spans="1:6" x14ac:dyDescent="0.25">
      <c r="A559" s="195" t="s">
        <v>336</v>
      </c>
      <c r="B559" s="245" t="s">
        <v>188</v>
      </c>
      <c r="C559" s="195" t="s">
        <v>11</v>
      </c>
      <c r="D559" s="195">
        <v>18</v>
      </c>
      <c r="E559" s="211"/>
    </row>
    <row r="560" spans="1:6" x14ac:dyDescent="0.25">
      <c r="A560" s="196"/>
      <c r="B560" s="246"/>
      <c r="C560" s="196"/>
      <c r="D560" s="196"/>
      <c r="E560" s="259"/>
      <c r="F560" s="7"/>
    </row>
    <row r="561" spans="1:6" x14ac:dyDescent="0.25">
      <c r="A561" s="196"/>
      <c r="B561" s="246"/>
      <c r="C561" s="196"/>
      <c r="D561" s="196"/>
      <c r="E561" s="259"/>
    </row>
    <row r="562" spans="1:6" x14ac:dyDescent="0.25">
      <c r="A562" s="196"/>
      <c r="B562" s="246"/>
      <c r="C562" s="196"/>
      <c r="D562" s="196"/>
      <c r="E562" s="259"/>
    </row>
    <row r="563" spans="1:6" x14ac:dyDescent="0.25">
      <c r="A563" s="197"/>
      <c r="B563" s="247"/>
      <c r="C563" s="197"/>
      <c r="D563" s="197"/>
      <c r="E563" s="260"/>
    </row>
    <row r="564" spans="1:6" x14ac:dyDescent="0.25">
      <c r="A564" s="195" t="s">
        <v>337</v>
      </c>
      <c r="B564" s="245" t="s">
        <v>292</v>
      </c>
      <c r="C564" s="195" t="s">
        <v>31</v>
      </c>
      <c r="D564" s="195">
        <v>1</v>
      </c>
      <c r="E564" s="211"/>
    </row>
    <row r="565" spans="1:6" x14ac:dyDescent="0.25">
      <c r="A565" s="196"/>
      <c r="B565" s="246"/>
      <c r="C565" s="196"/>
      <c r="D565" s="196"/>
      <c r="E565" s="259"/>
      <c r="F565" s="7"/>
    </row>
    <row r="566" spans="1:6" x14ac:dyDescent="0.25">
      <c r="A566" s="196"/>
      <c r="B566" s="246"/>
      <c r="C566" s="196"/>
      <c r="D566" s="196"/>
      <c r="E566" s="259"/>
    </row>
    <row r="567" spans="1:6" x14ac:dyDescent="0.25">
      <c r="A567" s="196"/>
      <c r="B567" s="246"/>
      <c r="C567" s="196"/>
      <c r="D567" s="196"/>
      <c r="E567" s="259"/>
    </row>
    <row r="568" spans="1:6" ht="27" customHeight="1" x14ac:dyDescent="0.25">
      <c r="A568" s="197"/>
      <c r="B568" s="247"/>
      <c r="C568" s="197"/>
      <c r="D568" s="197"/>
      <c r="E568" s="260"/>
    </row>
    <row r="569" spans="1:6" ht="12.5" thickBot="1" x14ac:dyDescent="0.3">
      <c r="A569" s="214"/>
      <c r="B569" s="215"/>
      <c r="C569" s="215"/>
      <c r="D569" s="15"/>
      <c r="E569" s="15"/>
      <c r="F569" s="7"/>
    </row>
    <row r="570" spans="1:6" ht="12" x14ac:dyDescent="0.25">
      <c r="A570" s="34"/>
      <c r="B570" s="17" t="s">
        <v>40</v>
      </c>
      <c r="C570" s="25"/>
      <c r="D570" s="25"/>
      <c r="E570" s="25"/>
    </row>
    <row r="571" spans="1:6" x14ac:dyDescent="0.25">
      <c r="A571" s="195" t="s">
        <v>41</v>
      </c>
      <c r="B571" s="243" t="s">
        <v>209</v>
      </c>
      <c r="C571" s="194" t="s">
        <v>11</v>
      </c>
      <c r="D571" s="194">
        <v>5</v>
      </c>
      <c r="E571" s="206"/>
    </row>
    <row r="572" spans="1:6" x14ac:dyDescent="0.25">
      <c r="A572" s="196"/>
      <c r="B572" s="243"/>
      <c r="C572" s="194"/>
      <c r="D572" s="194"/>
      <c r="E572" s="206"/>
    </row>
    <row r="573" spans="1:6" x14ac:dyDescent="0.25">
      <c r="A573" s="196"/>
      <c r="B573" s="243"/>
      <c r="C573" s="194"/>
      <c r="D573" s="194"/>
      <c r="E573" s="206"/>
    </row>
    <row r="574" spans="1:6" x14ac:dyDescent="0.25">
      <c r="A574" s="196"/>
      <c r="B574" s="243"/>
      <c r="C574" s="194"/>
      <c r="D574" s="194"/>
      <c r="E574" s="206"/>
    </row>
    <row r="575" spans="1:6" x14ac:dyDescent="0.25">
      <c r="A575" s="196"/>
      <c r="B575" s="243"/>
      <c r="C575" s="194"/>
      <c r="D575" s="194"/>
      <c r="E575" s="206"/>
      <c r="F575" s="7"/>
    </row>
    <row r="576" spans="1:6" x14ac:dyDescent="0.25">
      <c r="A576" s="196"/>
      <c r="B576" s="243"/>
      <c r="C576" s="194"/>
      <c r="D576" s="194"/>
      <c r="E576" s="206"/>
    </row>
    <row r="577" spans="1:6" x14ac:dyDescent="0.25">
      <c r="A577" s="196"/>
      <c r="B577" s="243"/>
      <c r="C577" s="194"/>
      <c r="D577" s="194"/>
      <c r="E577" s="206"/>
    </row>
    <row r="578" spans="1:6" x14ac:dyDescent="0.25">
      <c r="A578" s="196"/>
      <c r="B578" s="243"/>
      <c r="C578" s="194"/>
      <c r="D578" s="194"/>
      <c r="E578" s="206"/>
    </row>
    <row r="579" spans="1:6" x14ac:dyDescent="0.25">
      <c r="A579" s="196"/>
      <c r="B579" s="243"/>
      <c r="C579" s="194"/>
      <c r="D579" s="194"/>
      <c r="E579" s="206"/>
      <c r="F579" s="7"/>
    </row>
    <row r="580" spans="1:6" x14ac:dyDescent="0.25">
      <c r="A580" s="197"/>
      <c r="B580" s="243"/>
      <c r="C580" s="194"/>
      <c r="D580" s="194"/>
      <c r="E580" s="206"/>
    </row>
    <row r="581" spans="1:6" x14ac:dyDescent="0.25">
      <c r="A581" s="195" t="s">
        <v>42</v>
      </c>
      <c r="B581" s="243" t="s">
        <v>210</v>
      </c>
      <c r="C581" s="194" t="s">
        <v>11</v>
      </c>
      <c r="D581" s="194">
        <v>40</v>
      </c>
      <c r="E581" s="206"/>
    </row>
    <row r="582" spans="1:6" x14ac:dyDescent="0.25">
      <c r="A582" s="196"/>
      <c r="B582" s="243"/>
      <c r="C582" s="194"/>
      <c r="D582" s="194"/>
      <c r="E582" s="206"/>
    </row>
    <row r="583" spans="1:6" x14ac:dyDescent="0.25">
      <c r="A583" s="196"/>
      <c r="B583" s="243"/>
      <c r="C583" s="194"/>
      <c r="D583" s="194"/>
      <c r="E583" s="206"/>
    </row>
    <row r="584" spans="1:6" x14ac:dyDescent="0.25">
      <c r="A584" s="196"/>
      <c r="B584" s="243"/>
      <c r="C584" s="194"/>
      <c r="D584" s="194"/>
      <c r="E584" s="206"/>
    </row>
    <row r="585" spans="1:6" x14ac:dyDescent="0.25">
      <c r="A585" s="196"/>
      <c r="B585" s="243"/>
      <c r="C585" s="194"/>
      <c r="D585" s="194"/>
      <c r="E585" s="206"/>
      <c r="F585" s="7"/>
    </row>
    <row r="586" spans="1:6" x14ac:dyDescent="0.25">
      <c r="A586" s="196"/>
      <c r="B586" s="243"/>
      <c r="C586" s="194"/>
      <c r="D586" s="194"/>
      <c r="E586" s="206"/>
    </row>
    <row r="587" spans="1:6" x14ac:dyDescent="0.25">
      <c r="A587" s="196"/>
      <c r="B587" s="243"/>
      <c r="C587" s="194"/>
      <c r="D587" s="194"/>
      <c r="E587" s="206"/>
    </row>
    <row r="588" spans="1:6" x14ac:dyDescent="0.25">
      <c r="A588" s="196"/>
      <c r="B588" s="243"/>
      <c r="C588" s="194"/>
      <c r="D588" s="194"/>
      <c r="E588" s="206"/>
    </row>
    <row r="589" spans="1:6" x14ac:dyDescent="0.25">
      <c r="A589" s="196"/>
      <c r="B589" s="243"/>
      <c r="C589" s="194"/>
      <c r="D589" s="194"/>
      <c r="E589" s="206"/>
    </row>
    <row r="590" spans="1:6" x14ac:dyDescent="0.25">
      <c r="A590" s="196"/>
      <c r="B590" s="243"/>
      <c r="C590" s="194"/>
      <c r="D590" s="194"/>
      <c r="E590" s="206"/>
    </row>
    <row r="591" spans="1:6" x14ac:dyDescent="0.25">
      <c r="A591" s="196"/>
      <c r="B591" s="243"/>
      <c r="C591" s="194"/>
      <c r="D591" s="194"/>
      <c r="E591" s="206"/>
      <c r="F591" s="7"/>
    </row>
    <row r="592" spans="1:6" x14ac:dyDescent="0.25">
      <c r="A592" s="197"/>
      <c r="B592" s="243"/>
      <c r="C592" s="194"/>
      <c r="D592" s="194"/>
      <c r="E592" s="206"/>
    </row>
    <row r="593" spans="1:6" x14ac:dyDescent="0.25">
      <c r="A593" s="195" t="s">
        <v>43</v>
      </c>
      <c r="B593" s="243" t="s">
        <v>125</v>
      </c>
      <c r="C593" s="194" t="s">
        <v>11</v>
      </c>
      <c r="D593" s="194">
        <v>1</v>
      </c>
      <c r="E593" s="206"/>
    </row>
    <row r="594" spans="1:6" x14ac:dyDescent="0.25">
      <c r="A594" s="196"/>
      <c r="B594" s="243"/>
      <c r="C594" s="194"/>
      <c r="D594" s="194"/>
      <c r="E594" s="206"/>
    </row>
    <row r="595" spans="1:6" ht="22.25" customHeight="1" x14ac:dyDescent="0.25">
      <c r="A595" s="196"/>
      <c r="B595" s="243"/>
      <c r="C595" s="194"/>
      <c r="D595" s="194"/>
      <c r="E595" s="206"/>
    </row>
    <row r="596" spans="1:6" ht="12.65" customHeight="1" x14ac:dyDescent="0.25">
      <c r="A596" s="196"/>
      <c r="B596" s="243"/>
      <c r="C596" s="194"/>
      <c r="D596" s="194"/>
      <c r="E596" s="206"/>
    </row>
    <row r="597" spans="1:6" x14ac:dyDescent="0.25">
      <c r="A597" s="196"/>
      <c r="B597" s="243"/>
      <c r="C597" s="194"/>
      <c r="D597" s="194"/>
      <c r="E597" s="206"/>
    </row>
    <row r="598" spans="1:6" x14ac:dyDescent="0.25">
      <c r="A598" s="196"/>
      <c r="B598" s="243"/>
      <c r="C598" s="194"/>
      <c r="D598" s="194"/>
      <c r="E598" s="206"/>
    </row>
    <row r="599" spans="1:6" x14ac:dyDescent="0.25">
      <c r="A599" s="196"/>
      <c r="B599" s="243"/>
      <c r="C599" s="194"/>
      <c r="D599" s="194"/>
      <c r="E599" s="206"/>
      <c r="F599" s="7"/>
    </row>
    <row r="600" spans="1:6" x14ac:dyDescent="0.25">
      <c r="A600" s="197"/>
      <c r="B600" s="243"/>
      <c r="C600" s="194"/>
      <c r="D600" s="194"/>
      <c r="E600" s="206"/>
    </row>
    <row r="601" spans="1:6" ht="12.5" thickBot="1" x14ac:dyDescent="0.3">
      <c r="A601" s="214"/>
      <c r="B601" s="215"/>
      <c r="C601" s="215"/>
      <c r="D601" s="14"/>
      <c r="E601" s="14"/>
    </row>
    <row r="602" spans="1:6" ht="12" x14ac:dyDescent="0.25">
      <c r="A602" s="34"/>
      <c r="B602" s="17" t="s">
        <v>44</v>
      </c>
      <c r="C602" s="25"/>
      <c r="D602" s="25"/>
      <c r="E602" s="25"/>
      <c r="F602" s="7"/>
    </row>
    <row r="603" spans="1:6" x14ac:dyDescent="0.25">
      <c r="A603" s="195" t="s">
        <v>45</v>
      </c>
      <c r="B603" s="243" t="s">
        <v>162</v>
      </c>
      <c r="C603" s="194" t="s">
        <v>11</v>
      </c>
      <c r="D603" s="194">
        <v>1</v>
      </c>
      <c r="E603" s="206"/>
    </row>
    <row r="604" spans="1:6" x14ac:dyDescent="0.25">
      <c r="A604" s="196"/>
      <c r="B604" s="243"/>
      <c r="C604" s="194"/>
      <c r="D604" s="194"/>
      <c r="E604" s="206"/>
      <c r="F604" s="7"/>
    </row>
    <row r="605" spans="1:6" x14ac:dyDescent="0.25">
      <c r="A605" s="196"/>
      <c r="B605" s="243"/>
      <c r="C605" s="194"/>
      <c r="D605" s="194"/>
      <c r="E605" s="206"/>
    </row>
    <row r="606" spans="1:6" x14ac:dyDescent="0.25">
      <c r="A606" s="196"/>
      <c r="B606" s="243"/>
      <c r="C606" s="194"/>
      <c r="D606" s="194"/>
      <c r="E606" s="206"/>
    </row>
    <row r="607" spans="1:6" x14ac:dyDescent="0.25">
      <c r="A607" s="196"/>
      <c r="B607" s="243"/>
      <c r="C607" s="194"/>
      <c r="D607" s="194"/>
      <c r="E607" s="206"/>
    </row>
    <row r="608" spans="1:6" x14ac:dyDescent="0.25">
      <c r="A608" s="196"/>
      <c r="B608" s="243"/>
      <c r="C608" s="194"/>
      <c r="D608" s="194"/>
      <c r="E608" s="206"/>
    </row>
    <row r="609" spans="1:7" x14ac:dyDescent="0.25">
      <c r="A609" s="196"/>
      <c r="B609" s="243"/>
      <c r="C609" s="194"/>
      <c r="D609" s="194"/>
      <c r="E609" s="206"/>
    </row>
    <row r="610" spans="1:7" x14ac:dyDescent="0.25">
      <c r="A610" s="196"/>
      <c r="B610" s="243"/>
      <c r="C610" s="194"/>
      <c r="D610" s="194"/>
      <c r="E610" s="206"/>
    </row>
    <row r="611" spans="1:7" x14ac:dyDescent="0.25">
      <c r="A611" s="197"/>
      <c r="B611" s="243"/>
      <c r="C611" s="194"/>
      <c r="D611" s="194"/>
      <c r="E611" s="206"/>
    </row>
    <row r="612" spans="1:7" x14ac:dyDescent="0.25">
      <c r="A612" s="195" t="s">
        <v>46</v>
      </c>
      <c r="B612" s="243" t="s">
        <v>164</v>
      </c>
      <c r="C612" s="194" t="s">
        <v>11</v>
      </c>
      <c r="D612" s="194">
        <v>3</v>
      </c>
      <c r="E612" s="206"/>
    </row>
    <row r="613" spans="1:7" x14ac:dyDescent="0.25">
      <c r="A613" s="196"/>
      <c r="B613" s="243"/>
      <c r="C613" s="194"/>
      <c r="D613" s="194"/>
      <c r="E613" s="206"/>
    </row>
    <row r="614" spans="1:7" x14ac:dyDescent="0.25">
      <c r="A614" s="196"/>
      <c r="B614" s="243"/>
      <c r="C614" s="194"/>
      <c r="D614" s="194"/>
      <c r="E614" s="206"/>
    </row>
    <row r="615" spans="1:7" x14ac:dyDescent="0.25">
      <c r="A615" s="196"/>
      <c r="B615" s="243"/>
      <c r="C615" s="194"/>
      <c r="D615" s="194"/>
      <c r="E615" s="206"/>
    </row>
    <row r="616" spans="1:7" x14ac:dyDescent="0.25">
      <c r="A616" s="196"/>
      <c r="B616" s="243"/>
      <c r="C616" s="194"/>
      <c r="D616" s="194"/>
      <c r="E616" s="206"/>
    </row>
    <row r="617" spans="1:7" x14ac:dyDescent="0.25">
      <c r="A617" s="196"/>
      <c r="B617" s="243"/>
      <c r="C617" s="194"/>
      <c r="D617" s="194"/>
      <c r="E617" s="206"/>
    </row>
    <row r="618" spans="1:7" x14ac:dyDescent="0.25">
      <c r="A618" s="196"/>
      <c r="B618" s="243"/>
      <c r="C618" s="194"/>
      <c r="D618" s="194"/>
      <c r="E618" s="206"/>
    </row>
    <row r="619" spans="1:7" x14ac:dyDescent="0.25">
      <c r="A619" s="196"/>
      <c r="B619" s="243"/>
      <c r="C619" s="194"/>
      <c r="D619" s="194"/>
      <c r="E619" s="206"/>
      <c r="F619" s="8"/>
      <c r="G619" s="8"/>
    </row>
    <row r="620" spans="1:7" x14ac:dyDescent="0.25">
      <c r="A620" s="197"/>
      <c r="B620" s="243"/>
      <c r="C620" s="194"/>
      <c r="D620" s="194"/>
      <c r="E620" s="206"/>
    </row>
    <row r="621" spans="1:7" x14ac:dyDescent="0.25">
      <c r="A621" s="195" t="s">
        <v>46</v>
      </c>
      <c r="B621" s="243" t="s">
        <v>165</v>
      </c>
      <c r="C621" s="194" t="s">
        <v>11</v>
      </c>
      <c r="D621" s="194">
        <v>1</v>
      </c>
      <c r="E621" s="206"/>
      <c r="F621" s="7"/>
    </row>
    <row r="622" spans="1:7" x14ac:dyDescent="0.25">
      <c r="A622" s="196"/>
      <c r="B622" s="243"/>
      <c r="C622" s="194"/>
      <c r="D622" s="194"/>
      <c r="E622" s="206"/>
    </row>
    <row r="623" spans="1:7" x14ac:dyDescent="0.25">
      <c r="A623" s="196"/>
      <c r="B623" s="243"/>
      <c r="C623" s="194"/>
      <c r="D623" s="194"/>
      <c r="E623" s="206"/>
    </row>
    <row r="624" spans="1:7" x14ac:dyDescent="0.25">
      <c r="A624" s="196"/>
      <c r="B624" s="243"/>
      <c r="C624" s="194"/>
      <c r="D624" s="194"/>
      <c r="E624" s="206"/>
      <c r="F624" s="7"/>
    </row>
    <row r="625" spans="1:6" x14ac:dyDescent="0.25">
      <c r="A625" s="196"/>
      <c r="B625" s="243"/>
      <c r="C625" s="194"/>
      <c r="D625" s="194"/>
      <c r="E625" s="206"/>
    </row>
    <row r="626" spans="1:6" x14ac:dyDescent="0.25">
      <c r="A626" s="196"/>
      <c r="B626" s="243"/>
      <c r="C626" s="194"/>
      <c r="D626" s="194"/>
      <c r="E626" s="206"/>
    </row>
    <row r="627" spans="1:6" x14ac:dyDescent="0.25">
      <c r="A627" s="196"/>
      <c r="B627" s="243"/>
      <c r="C627" s="194"/>
      <c r="D627" s="194"/>
      <c r="E627" s="206"/>
      <c r="F627" s="7"/>
    </row>
    <row r="628" spans="1:6" x14ac:dyDescent="0.25">
      <c r="A628" s="196"/>
      <c r="B628" s="243"/>
      <c r="C628" s="194"/>
      <c r="D628" s="194"/>
      <c r="E628" s="206"/>
    </row>
    <row r="629" spans="1:6" x14ac:dyDescent="0.25">
      <c r="A629" s="197"/>
      <c r="B629" s="243"/>
      <c r="C629" s="194"/>
      <c r="D629" s="194"/>
      <c r="E629" s="206"/>
    </row>
    <row r="630" spans="1:6" x14ac:dyDescent="0.25">
      <c r="A630" s="195" t="s">
        <v>46</v>
      </c>
      <c r="B630" s="243" t="s">
        <v>166</v>
      </c>
      <c r="C630" s="194" t="s">
        <v>11</v>
      </c>
      <c r="D630" s="194">
        <v>3</v>
      </c>
      <c r="E630" s="206"/>
    </row>
    <row r="631" spans="1:6" x14ac:dyDescent="0.25">
      <c r="A631" s="196"/>
      <c r="B631" s="243"/>
      <c r="C631" s="194"/>
      <c r="D631" s="194"/>
      <c r="E631" s="206"/>
    </row>
    <row r="632" spans="1:6" x14ac:dyDescent="0.25">
      <c r="A632" s="196"/>
      <c r="B632" s="243"/>
      <c r="C632" s="194"/>
      <c r="D632" s="194"/>
      <c r="E632" s="206"/>
    </row>
    <row r="633" spans="1:6" x14ac:dyDescent="0.25">
      <c r="A633" s="196"/>
      <c r="B633" s="243"/>
      <c r="C633" s="194"/>
      <c r="D633" s="194"/>
      <c r="E633" s="206"/>
    </row>
    <row r="634" spans="1:6" x14ac:dyDescent="0.25">
      <c r="A634" s="196"/>
      <c r="B634" s="243"/>
      <c r="C634" s="194"/>
      <c r="D634" s="194"/>
      <c r="E634" s="206"/>
    </row>
    <row r="635" spans="1:6" x14ac:dyDescent="0.25">
      <c r="A635" s="196"/>
      <c r="B635" s="243"/>
      <c r="C635" s="194"/>
      <c r="D635" s="194"/>
      <c r="E635" s="206"/>
    </row>
    <row r="636" spans="1:6" x14ac:dyDescent="0.25">
      <c r="A636" s="196"/>
      <c r="B636" s="243"/>
      <c r="C636" s="194"/>
      <c r="D636" s="194"/>
      <c r="E636" s="206"/>
    </row>
    <row r="637" spans="1:6" x14ac:dyDescent="0.25">
      <c r="A637" s="196"/>
      <c r="B637" s="243"/>
      <c r="C637" s="194"/>
      <c r="D637" s="194"/>
      <c r="E637" s="206"/>
    </row>
    <row r="638" spans="1:6" x14ac:dyDescent="0.25">
      <c r="A638" s="197"/>
      <c r="B638" s="243"/>
      <c r="C638" s="194"/>
      <c r="D638" s="194"/>
      <c r="E638" s="206"/>
    </row>
    <row r="639" spans="1:6" ht="12.65" customHeight="1" x14ac:dyDescent="0.25">
      <c r="A639" s="195" t="s">
        <v>46</v>
      </c>
      <c r="B639" s="243" t="s">
        <v>163</v>
      </c>
      <c r="C639" s="194" t="s">
        <v>11</v>
      </c>
      <c r="D639" s="194">
        <v>1</v>
      </c>
      <c r="E639" s="206"/>
    </row>
    <row r="640" spans="1:6" x14ac:dyDescent="0.25">
      <c r="A640" s="196"/>
      <c r="B640" s="243"/>
      <c r="C640" s="194"/>
      <c r="D640" s="194"/>
      <c r="E640" s="206"/>
    </row>
    <row r="641" spans="1:6" ht="11.25" customHeight="1" x14ac:dyDescent="0.25">
      <c r="A641" s="196"/>
      <c r="B641" s="243"/>
      <c r="C641" s="194"/>
      <c r="D641" s="194"/>
      <c r="E641" s="206"/>
    </row>
    <row r="642" spans="1:6" x14ac:dyDescent="0.25">
      <c r="A642" s="196"/>
      <c r="B642" s="243"/>
      <c r="C642" s="194"/>
      <c r="D642" s="194"/>
      <c r="E642" s="206"/>
    </row>
    <row r="643" spans="1:6" x14ac:dyDescent="0.25">
      <c r="A643" s="196"/>
      <c r="B643" s="243"/>
      <c r="C643" s="194"/>
      <c r="D643" s="194"/>
      <c r="E643" s="206"/>
    </row>
    <row r="644" spans="1:6" x14ac:dyDescent="0.25">
      <c r="A644" s="196"/>
      <c r="B644" s="243"/>
      <c r="C644" s="194"/>
      <c r="D644" s="194"/>
      <c r="E644" s="206"/>
    </row>
    <row r="645" spans="1:6" x14ac:dyDescent="0.25">
      <c r="A645" s="196"/>
      <c r="B645" s="243"/>
      <c r="C645" s="194"/>
      <c r="D645" s="194"/>
      <c r="E645" s="206"/>
    </row>
    <row r="646" spans="1:6" ht="24.65" customHeight="1" x14ac:dyDescent="0.25">
      <c r="A646" s="196"/>
      <c r="B646" s="243"/>
      <c r="C646" s="194"/>
      <c r="D646" s="194"/>
      <c r="E646" s="206"/>
    </row>
    <row r="647" spans="1:6" x14ac:dyDescent="0.25">
      <c r="A647" s="197"/>
      <c r="B647" s="243"/>
      <c r="C647" s="194"/>
      <c r="D647" s="194"/>
      <c r="E647" s="206"/>
    </row>
    <row r="648" spans="1:6" x14ac:dyDescent="0.25">
      <c r="A648" s="195" t="s">
        <v>47</v>
      </c>
      <c r="B648" s="243" t="s">
        <v>167</v>
      </c>
      <c r="C648" s="194" t="s">
        <v>11</v>
      </c>
      <c r="D648" s="194">
        <v>3</v>
      </c>
      <c r="E648" s="206"/>
    </row>
    <row r="649" spans="1:6" x14ac:dyDescent="0.25">
      <c r="A649" s="196"/>
      <c r="B649" s="243"/>
      <c r="C649" s="194"/>
      <c r="D649" s="194"/>
      <c r="E649" s="206"/>
    </row>
    <row r="650" spans="1:6" ht="23.4" customHeight="1" x14ac:dyDescent="0.25">
      <c r="A650" s="196"/>
      <c r="B650" s="243"/>
      <c r="C650" s="194"/>
      <c r="D650" s="194"/>
      <c r="E650" s="206"/>
    </row>
    <row r="651" spans="1:6" x14ac:dyDescent="0.25">
      <c r="A651" s="196"/>
      <c r="B651" s="243"/>
      <c r="C651" s="194"/>
      <c r="D651" s="194"/>
      <c r="E651" s="206"/>
    </row>
    <row r="652" spans="1:6" x14ac:dyDescent="0.25">
      <c r="A652" s="196"/>
      <c r="B652" s="243"/>
      <c r="C652" s="194"/>
      <c r="D652" s="194"/>
      <c r="E652" s="206"/>
    </row>
    <row r="653" spans="1:6" ht="20.399999999999999" customHeight="1" x14ac:dyDescent="0.25">
      <c r="A653" s="196"/>
      <c r="B653" s="243"/>
      <c r="C653" s="194"/>
      <c r="D653" s="194"/>
      <c r="E653" s="206"/>
      <c r="F653" s="7"/>
    </row>
    <row r="654" spans="1:6" x14ac:dyDescent="0.25">
      <c r="A654" s="196"/>
      <c r="B654" s="243"/>
      <c r="C654" s="194"/>
      <c r="D654" s="194"/>
      <c r="E654" s="206"/>
    </row>
    <row r="655" spans="1:6" x14ac:dyDescent="0.25">
      <c r="A655" s="197"/>
      <c r="B655" s="243"/>
      <c r="C655" s="194"/>
      <c r="D655" s="194"/>
      <c r="E655" s="206"/>
    </row>
    <row r="656" spans="1:6" x14ac:dyDescent="0.25">
      <c r="A656" s="195" t="s">
        <v>48</v>
      </c>
      <c r="B656" s="243" t="s">
        <v>169</v>
      </c>
      <c r="C656" s="194" t="s">
        <v>11</v>
      </c>
      <c r="D656" s="194">
        <v>1</v>
      </c>
      <c r="E656" s="206"/>
    </row>
    <row r="657" spans="1:6" x14ac:dyDescent="0.25">
      <c r="A657" s="196"/>
      <c r="B657" s="243"/>
      <c r="C657" s="194"/>
      <c r="D657" s="194"/>
      <c r="E657" s="206"/>
      <c r="F657" s="7"/>
    </row>
    <row r="658" spans="1:6" x14ac:dyDescent="0.25">
      <c r="A658" s="196"/>
      <c r="B658" s="243"/>
      <c r="C658" s="194"/>
      <c r="D658" s="194"/>
      <c r="E658" s="206"/>
    </row>
    <row r="659" spans="1:6" x14ac:dyDescent="0.25">
      <c r="A659" s="196"/>
      <c r="B659" s="243"/>
      <c r="C659" s="194"/>
      <c r="D659" s="194"/>
      <c r="E659" s="206"/>
    </row>
    <row r="660" spans="1:6" ht="25.25" customHeight="1" x14ac:dyDescent="0.25">
      <c r="A660" s="196"/>
      <c r="B660" s="243"/>
      <c r="C660" s="194"/>
      <c r="D660" s="194"/>
      <c r="E660" s="206"/>
    </row>
    <row r="661" spans="1:6" x14ac:dyDescent="0.25">
      <c r="A661" s="196"/>
      <c r="B661" s="243"/>
      <c r="C661" s="194"/>
      <c r="D661" s="194"/>
      <c r="E661" s="206"/>
    </row>
    <row r="662" spans="1:6" x14ac:dyDescent="0.25">
      <c r="A662" s="196"/>
      <c r="B662" s="243"/>
      <c r="C662" s="194"/>
      <c r="D662" s="194"/>
      <c r="E662" s="206"/>
    </row>
    <row r="663" spans="1:6" x14ac:dyDescent="0.25">
      <c r="A663" s="197"/>
      <c r="B663" s="243"/>
      <c r="C663" s="194"/>
      <c r="D663" s="194"/>
      <c r="E663" s="206"/>
    </row>
    <row r="664" spans="1:6" x14ac:dyDescent="0.25">
      <c r="A664" s="195" t="s">
        <v>48</v>
      </c>
      <c r="B664" s="243" t="s">
        <v>168</v>
      </c>
      <c r="C664" s="194" t="s">
        <v>11</v>
      </c>
      <c r="D664" s="194">
        <v>1</v>
      </c>
      <c r="E664" s="206"/>
    </row>
    <row r="665" spans="1:6" x14ac:dyDescent="0.25">
      <c r="A665" s="196"/>
      <c r="B665" s="243"/>
      <c r="C665" s="194"/>
      <c r="D665" s="194"/>
      <c r="E665" s="206"/>
    </row>
    <row r="666" spans="1:6" x14ac:dyDescent="0.25">
      <c r="A666" s="196"/>
      <c r="B666" s="243"/>
      <c r="C666" s="194"/>
      <c r="D666" s="194"/>
      <c r="E666" s="206"/>
    </row>
    <row r="667" spans="1:6" x14ac:dyDescent="0.25">
      <c r="A667" s="196"/>
      <c r="B667" s="243"/>
      <c r="C667" s="194"/>
      <c r="D667" s="194"/>
      <c r="E667" s="206"/>
    </row>
    <row r="668" spans="1:6" x14ac:dyDescent="0.25">
      <c r="A668" s="196"/>
      <c r="B668" s="243"/>
      <c r="C668" s="194"/>
      <c r="D668" s="194"/>
      <c r="E668" s="206"/>
    </row>
    <row r="669" spans="1:6" x14ac:dyDescent="0.25">
      <c r="A669" s="196"/>
      <c r="B669" s="243"/>
      <c r="C669" s="194"/>
      <c r="D669" s="194"/>
      <c r="E669" s="206"/>
    </row>
    <row r="670" spans="1:6" x14ac:dyDescent="0.25">
      <c r="A670" s="196"/>
      <c r="B670" s="243"/>
      <c r="C670" s="194"/>
      <c r="D670" s="194"/>
      <c r="E670" s="206"/>
    </row>
    <row r="671" spans="1:6" x14ac:dyDescent="0.25">
      <c r="A671" s="197"/>
      <c r="B671" s="243"/>
      <c r="C671" s="194"/>
      <c r="D671" s="194"/>
      <c r="E671" s="206"/>
      <c r="F671" s="7"/>
    </row>
    <row r="672" spans="1:6" ht="12.5" thickBot="1" x14ac:dyDescent="0.3">
      <c r="A672" s="214"/>
      <c r="B672" s="215"/>
      <c r="C672" s="33"/>
      <c r="D672" s="33"/>
      <c r="E672" s="33"/>
    </row>
    <row r="673" spans="1:5" ht="12" x14ac:dyDescent="0.25">
      <c r="A673" s="18"/>
      <c r="B673" s="17" t="s">
        <v>49</v>
      </c>
      <c r="C673" s="25"/>
      <c r="D673" s="25"/>
      <c r="E673" s="25"/>
    </row>
    <row r="674" spans="1:5" x14ac:dyDescent="0.25">
      <c r="A674" s="232" t="s">
        <v>50</v>
      </c>
      <c r="B674" s="208" t="s">
        <v>245</v>
      </c>
      <c r="C674" s="209" t="s">
        <v>3</v>
      </c>
      <c r="D674" s="210">
        <v>150</v>
      </c>
      <c r="E674" s="206"/>
    </row>
    <row r="675" spans="1:5" x14ac:dyDescent="0.25">
      <c r="A675" s="230"/>
      <c r="B675" s="208"/>
      <c r="C675" s="209"/>
      <c r="D675" s="210"/>
      <c r="E675" s="206"/>
    </row>
    <row r="676" spans="1:5" x14ac:dyDescent="0.25">
      <c r="A676" s="230"/>
      <c r="B676" s="208"/>
      <c r="C676" s="209"/>
      <c r="D676" s="210"/>
      <c r="E676" s="206"/>
    </row>
    <row r="677" spans="1:5" x14ac:dyDescent="0.25">
      <c r="A677" s="230"/>
      <c r="B677" s="208"/>
      <c r="C677" s="209"/>
      <c r="D677" s="210"/>
      <c r="E677" s="206"/>
    </row>
    <row r="678" spans="1:5" x14ac:dyDescent="0.25">
      <c r="A678" s="230"/>
      <c r="B678" s="208"/>
      <c r="C678" s="209"/>
      <c r="D678" s="210"/>
      <c r="E678" s="206"/>
    </row>
    <row r="679" spans="1:5" x14ac:dyDescent="0.25">
      <c r="A679" s="230"/>
      <c r="B679" s="208"/>
      <c r="C679" s="209"/>
      <c r="D679" s="210"/>
      <c r="E679" s="206"/>
    </row>
    <row r="680" spans="1:5" x14ac:dyDescent="0.25">
      <c r="A680" s="231"/>
      <c r="B680" s="208"/>
      <c r="C680" s="209"/>
      <c r="D680" s="210"/>
      <c r="E680" s="206"/>
    </row>
    <row r="681" spans="1:5" x14ac:dyDescent="0.25">
      <c r="A681" s="229" t="s">
        <v>51</v>
      </c>
      <c r="B681" s="208" t="s">
        <v>244</v>
      </c>
      <c r="C681" s="209" t="s">
        <v>11</v>
      </c>
      <c r="D681" s="210">
        <v>40</v>
      </c>
      <c r="E681" s="206"/>
    </row>
    <row r="682" spans="1:5" x14ac:dyDescent="0.25">
      <c r="A682" s="230"/>
      <c r="B682" s="208"/>
      <c r="C682" s="209"/>
      <c r="D682" s="210"/>
      <c r="E682" s="206"/>
    </row>
    <row r="683" spans="1:5" ht="12" customHeight="1" x14ac:dyDescent="0.25">
      <c r="A683" s="230"/>
      <c r="B683" s="208"/>
      <c r="C683" s="209"/>
      <c r="D683" s="210"/>
      <c r="E683" s="206"/>
    </row>
    <row r="684" spans="1:5" x14ac:dyDescent="0.25">
      <c r="A684" s="230"/>
      <c r="B684" s="208"/>
      <c r="C684" s="209"/>
      <c r="D684" s="210"/>
      <c r="E684" s="206"/>
    </row>
    <row r="685" spans="1:5" x14ac:dyDescent="0.25">
      <c r="A685" s="230"/>
      <c r="B685" s="208"/>
      <c r="C685" s="209"/>
      <c r="D685" s="210"/>
      <c r="E685" s="206"/>
    </row>
    <row r="686" spans="1:5" x14ac:dyDescent="0.25">
      <c r="A686" s="230"/>
      <c r="B686" s="208"/>
      <c r="C686" s="209"/>
      <c r="D686" s="210"/>
      <c r="E686" s="206"/>
    </row>
    <row r="687" spans="1:5" x14ac:dyDescent="0.25">
      <c r="A687" s="231"/>
      <c r="B687" s="208"/>
      <c r="C687" s="209"/>
      <c r="D687" s="210"/>
      <c r="E687" s="206"/>
    </row>
    <row r="688" spans="1:5" x14ac:dyDescent="0.25">
      <c r="A688" s="229" t="s">
        <v>52</v>
      </c>
      <c r="B688" s="208" t="s">
        <v>243</v>
      </c>
      <c r="C688" s="209" t="s">
        <v>11</v>
      </c>
      <c r="D688" s="210">
        <v>14</v>
      </c>
      <c r="E688" s="206"/>
    </row>
    <row r="689" spans="1:6" x14ac:dyDescent="0.25">
      <c r="A689" s="230"/>
      <c r="B689" s="208"/>
      <c r="C689" s="209"/>
      <c r="D689" s="210"/>
      <c r="E689" s="206"/>
      <c r="F689" s="7"/>
    </row>
    <row r="690" spans="1:6" x14ac:dyDescent="0.25">
      <c r="A690" s="230"/>
      <c r="B690" s="208"/>
      <c r="C690" s="209"/>
      <c r="D690" s="210"/>
      <c r="E690" s="206"/>
    </row>
    <row r="691" spans="1:6" x14ac:dyDescent="0.25">
      <c r="A691" s="230"/>
      <c r="B691" s="208"/>
      <c r="C691" s="209"/>
      <c r="D691" s="210"/>
      <c r="E691" s="206"/>
    </row>
    <row r="692" spans="1:6" x14ac:dyDescent="0.25">
      <c r="A692" s="230"/>
      <c r="B692" s="208"/>
      <c r="C692" s="209"/>
      <c r="D692" s="210"/>
      <c r="E692" s="206"/>
    </row>
    <row r="693" spans="1:6" x14ac:dyDescent="0.25">
      <c r="A693" s="231"/>
      <c r="B693" s="208"/>
      <c r="C693" s="209"/>
      <c r="D693" s="210"/>
      <c r="E693" s="206"/>
    </row>
    <row r="694" spans="1:6" x14ac:dyDescent="0.25">
      <c r="A694" s="229" t="s">
        <v>53</v>
      </c>
      <c r="B694" s="208" t="s">
        <v>246</v>
      </c>
      <c r="C694" s="209" t="s">
        <v>11</v>
      </c>
      <c r="D694" s="210">
        <v>3</v>
      </c>
      <c r="E694" s="206"/>
    </row>
    <row r="695" spans="1:6" x14ac:dyDescent="0.25">
      <c r="A695" s="230"/>
      <c r="B695" s="208"/>
      <c r="C695" s="209"/>
      <c r="D695" s="210"/>
      <c r="E695" s="206"/>
    </row>
    <row r="696" spans="1:6" x14ac:dyDescent="0.25">
      <c r="A696" s="230"/>
      <c r="B696" s="208"/>
      <c r="C696" s="209"/>
      <c r="D696" s="210"/>
      <c r="E696" s="206"/>
    </row>
    <row r="697" spans="1:6" x14ac:dyDescent="0.25">
      <c r="A697" s="230"/>
      <c r="B697" s="208"/>
      <c r="C697" s="209"/>
      <c r="D697" s="210"/>
      <c r="E697" s="206"/>
      <c r="F697" s="7"/>
    </row>
    <row r="698" spans="1:6" x14ac:dyDescent="0.25">
      <c r="A698" s="230"/>
      <c r="B698" s="208"/>
      <c r="C698" s="209"/>
      <c r="D698" s="210"/>
      <c r="E698" s="206"/>
    </row>
    <row r="699" spans="1:6" x14ac:dyDescent="0.25">
      <c r="A699" s="230"/>
      <c r="B699" s="208"/>
      <c r="C699" s="209"/>
      <c r="D699" s="210"/>
      <c r="E699" s="206"/>
    </row>
    <row r="700" spans="1:6" x14ac:dyDescent="0.25">
      <c r="A700" s="231"/>
      <c r="B700" s="208"/>
      <c r="C700" s="209"/>
      <c r="D700" s="210"/>
      <c r="E700" s="206"/>
    </row>
    <row r="701" spans="1:6" x14ac:dyDescent="0.25">
      <c r="A701" s="229" t="s">
        <v>54</v>
      </c>
      <c r="B701" s="208" t="s">
        <v>247</v>
      </c>
      <c r="C701" s="209" t="s">
        <v>11</v>
      </c>
      <c r="D701" s="210">
        <v>1</v>
      </c>
      <c r="E701" s="206"/>
    </row>
    <row r="702" spans="1:6" x14ac:dyDescent="0.25">
      <c r="A702" s="230"/>
      <c r="B702" s="208"/>
      <c r="C702" s="209"/>
      <c r="D702" s="210"/>
      <c r="E702" s="206"/>
    </row>
    <row r="703" spans="1:6" x14ac:dyDescent="0.25">
      <c r="A703" s="230"/>
      <c r="B703" s="208"/>
      <c r="C703" s="209"/>
      <c r="D703" s="210"/>
      <c r="E703" s="206"/>
    </row>
    <row r="704" spans="1:6" x14ac:dyDescent="0.25">
      <c r="A704" s="230"/>
      <c r="B704" s="208"/>
      <c r="C704" s="209"/>
      <c r="D704" s="210"/>
      <c r="E704" s="206"/>
    </row>
    <row r="705" spans="1:5" x14ac:dyDescent="0.25">
      <c r="A705" s="230"/>
      <c r="B705" s="208"/>
      <c r="C705" s="209"/>
      <c r="D705" s="210"/>
      <c r="E705" s="206"/>
    </row>
    <row r="706" spans="1:5" x14ac:dyDescent="0.25">
      <c r="A706" s="230"/>
      <c r="B706" s="208"/>
      <c r="C706" s="209"/>
      <c r="D706" s="210"/>
      <c r="E706" s="206"/>
    </row>
    <row r="707" spans="1:5" x14ac:dyDescent="0.25">
      <c r="A707" s="231"/>
      <c r="B707" s="208"/>
      <c r="C707" s="209"/>
      <c r="D707" s="210"/>
      <c r="E707" s="206"/>
    </row>
    <row r="708" spans="1:5" x14ac:dyDescent="0.25">
      <c r="A708" s="256" t="s">
        <v>338</v>
      </c>
      <c r="B708" s="212" t="s">
        <v>248</v>
      </c>
      <c r="C708" s="219" t="s">
        <v>11</v>
      </c>
      <c r="D708" s="202">
        <v>40</v>
      </c>
      <c r="E708" s="204"/>
    </row>
    <row r="709" spans="1:5" x14ac:dyDescent="0.25">
      <c r="A709" s="239"/>
      <c r="B709" s="213"/>
      <c r="C709" s="220"/>
      <c r="D709" s="203"/>
      <c r="E709" s="205"/>
    </row>
    <row r="710" spans="1:5" x14ac:dyDescent="0.25">
      <c r="A710" s="239"/>
      <c r="B710" s="213"/>
      <c r="C710" s="220"/>
      <c r="D710" s="203"/>
      <c r="E710" s="205"/>
    </row>
    <row r="711" spans="1:5" x14ac:dyDescent="0.25">
      <c r="A711" s="239"/>
      <c r="B711" s="213"/>
      <c r="C711" s="220"/>
      <c r="D711" s="203"/>
      <c r="E711" s="205"/>
    </row>
    <row r="712" spans="1:5" x14ac:dyDescent="0.25">
      <c r="A712" s="239"/>
      <c r="B712" s="213"/>
      <c r="C712" s="220"/>
      <c r="D712" s="203"/>
      <c r="E712" s="205"/>
    </row>
    <row r="713" spans="1:5" x14ac:dyDescent="0.25">
      <c r="A713" s="240"/>
      <c r="B713" s="213"/>
      <c r="C713" s="220"/>
      <c r="D713" s="203"/>
      <c r="E713" s="205"/>
    </row>
    <row r="714" spans="1:5" x14ac:dyDescent="0.25">
      <c r="A714" s="238" t="s">
        <v>339</v>
      </c>
      <c r="B714" s="212" t="s">
        <v>249</v>
      </c>
      <c r="C714" s="219" t="s">
        <v>11</v>
      </c>
      <c r="D714" s="202">
        <v>62</v>
      </c>
      <c r="E714" s="204"/>
    </row>
    <row r="715" spans="1:5" ht="12" customHeight="1" x14ac:dyDescent="0.25">
      <c r="A715" s="239"/>
      <c r="B715" s="213"/>
      <c r="C715" s="220"/>
      <c r="D715" s="203"/>
      <c r="E715" s="205"/>
    </row>
    <row r="716" spans="1:5" x14ac:dyDescent="0.25">
      <c r="A716" s="239"/>
      <c r="B716" s="213"/>
      <c r="C716" s="220"/>
      <c r="D716" s="203"/>
      <c r="E716" s="205"/>
    </row>
    <row r="717" spans="1:5" x14ac:dyDescent="0.25">
      <c r="A717" s="239"/>
      <c r="B717" s="213"/>
      <c r="C717" s="220"/>
      <c r="D717" s="203"/>
      <c r="E717" s="205"/>
    </row>
    <row r="718" spans="1:5" x14ac:dyDescent="0.25">
      <c r="A718" s="239"/>
      <c r="B718" s="213"/>
      <c r="C718" s="220"/>
      <c r="D718" s="203"/>
      <c r="E718" s="205"/>
    </row>
    <row r="719" spans="1:5" x14ac:dyDescent="0.25">
      <c r="A719" s="240"/>
      <c r="B719" s="237"/>
      <c r="C719" s="221"/>
      <c r="D719" s="222"/>
      <c r="E719" s="223"/>
    </row>
    <row r="720" spans="1:5" ht="12.5" thickBot="1" x14ac:dyDescent="0.3">
      <c r="A720" s="273"/>
      <c r="B720" s="274"/>
      <c r="C720" s="274"/>
      <c r="D720" s="16"/>
      <c r="E720" s="15"/>
    </row>
    <row r="721" spans="1:5" ht="12" x14ac:dyDescent="0.25">
      <c r="A721" s="34"/>
      <c r="B721" s="17" t="s">
        <v>55</v>
      </c>
      <c r="C721" s="25"/>
      <c r="D721" s="25"/>
      <c r="E721" s="25"/>
    </row>
    <row r="722" spans="1:5" x14ac:dyDescent="0.25">
      <c r="A722" s="229" t="s">
        <v>57</v>
      </c>
      <c r="B722" s="244" t="s">
        <v>56</v>
      </c>
      <c r="C722" s="209" t="s">
        <v>8</v>
      </c>
      <c r="D722" s="291">
        <v>13</v>
      </c>
      <c r="E722" s="206"/>
    </row>
    <row r="723" spans="1:5" x14ac:dyDescent="0.25">
      <c r="A723" s="230"/>
      <c r="B723" s="244"/>
      <c r="C723" s="209"/>
      <c r="D723" s="291"/>
      <c r="E723" s="206"/>
    </row>
    <row r="724" spans="1:5" x14ac:dyDescent="0.25">
      <c r="A724" s="230"/>
      <c r="B724" s="244"/>
      <c r="C724" s="209"/>
      <c r="D724" s="291"/>
      <c r="E724" s="206"/>
    </row>
    <row r="725" spans="1:5" x14ac:dyDescent="0.25">
      <c r="A725" s="230"/>
      <c r="B725" s="244"/>
      <c r="C725" s="209"/>
      <c r="D725" s="291"/>
      <c r="E725" s="206"/>
    </row>
    <row r="726" spans="1:5" x14ac:dyDescent="0.25">
      <c r="A726" s="231"/>
      <c r="B726" s="244"/>
      <c r="C726" s="209"/>
      <c r="D726" s="292"/>
      <c r="E726" s="211"/>
    </row>
    <row r="727" spans="1:5" x14ac:dyDescent="0.25">
      <c r="A727" s="229" t="s">
        <v>58</v>
      </c>
      <c r="B727" s="244" t="s">
        <v>151</v>
      </c>
      <c r="C727" s="210" t="s">
        <v>11</v>
      </c>
      <c r="D727" s="194">
        <v>62</v>
      </c>
      <c r="E727" s="206"/>
    </row>
    <row r="728" spans="1:5" x14ac:dyDescent="0.25">
      <c r="A728" s="230"/>
      <c r="B728" s="244"/>
      <c r="C728" s="210"/>
      <c r="D728" s="194"/>
      <c r="E728" s="206"/>
    </row>
    <row r="729" spans="1:5" x14ac:dyDescent="0.25">
      <c r="A729" s="230"/>
      <c r="B729" s="244"/>
      <c r="C729" s="210"/>
      <c r="D729" s="194"/>
      <c r="E729" s="206"/>
    </row>
    <row r="730" spans="1:5" x14ac:dyDescent="0.25">
      <c r="A730" s="231"/>
      <c r="B730" s="244"/>
      <c r="C730" s="210"/>
      <c r="D730" s="194"/>
      <c r="E730" s="206"/>
    </row>
    <row r="731" spans="1:5" ht="12" x14ac:dyDescent="0.25">
      <c r="A731" s="248"/>
      <c r="B731" s="249"/>
      <c r="C731" s="249"/>
      <c r="D731" s="13"/>
      <c r="E731" s="14"/>
    </row>
    <row r="732" spans="1:5" ht="11" thickBot="1" x14ac:dyDescent="0.3">
      <c r="A732" s="36"/>
      <c r="B732" s="37"/>
      <c r="C732" s="38"/>
      <c r="D732" s="38"/>
      <c r="E732" s="38"/>
    </row>
    <row r="733" spans="1:5" ht="12" x14ac:dyDescent="0.25">
      <c r="A733" s="34"/>
      <c r="B733" s="17" t="s">
        <v>153</v>
      </c>
      <c r="C733" s="25"/>
      <c r="D733" s="25"/>
      <c r="E733" s="25"/>
    </row>
    <row r="734" spans="1:5" x14ac:dyDescent="0.25">
      <c r="A734" s="229" t="s">
        <v>59</v>
      </c>
      <c r="B734" s="208" t="s">
        <v>211</v>
      </c>
      <c r="C734" s="209" t="s">
        <v>3</v>
      </c>
      <c r="D734" s="233">
        <v>5205</v>
      </c>
      <c r="E734" s="206"/>
    </row>
    <row r="735" spans="1:5" ht="11.25" customHeight="1" x14ac:dyDescent="0.25">
      <c r="A735" s="230"/>
      <c r="B735" s="208"/>
      <c r="C735" s="209"/>
      <c r="D735" s="234"/>
      <c r="E735" s="206"/>
    </row>
    <row r="736" spans="1:5" ht="11.25" customHeight="1" x14ac:dyDescent="0.25">
      <c r="A736" s="230"/>
      <c r="B736" s="208"/>
      <c r="C736" s="209"/>
      <c r="D736" s="234"/>
      <c r="E736" s="206"/>
    </row>
    <row r="737" spans="1:6" ht="11.25" customHeight="1" x14ac:dyDescent="0.25">
      <c r="A737" s="230"/>
      <c r="B737" s="208"/>
      <c r="C737" s="209"/>
      <c r="D737" s="234"/>
      <c r="E737" s="206"/>
    </row>
    <row r="738" spans="1:6" ht="11.25" customHeight="1" x14ac:dyDescent="0.25">
      <c r="A738" s="230"/>
      <c r="B738" s="208"/>
      <c r="C738" s="209"/>
      <c r="D738" s="234"/>
      <c r="E738" s="206"/>
    </row>
    <row r="739" spans="1:6" ht="12" customHeight="1" x14ac:dyDescent="0.25">
      <c r="A739" s="230"/>
      <c r="B739" s="208"/>
      <c r="C739" s="209"/>
      <c r="D739" s="234"/>
      <c r="E739" s="206"/>
    </row>
    <row r="740" spans="1:6" x14ac:dyDescent="0.25">
      <c r="A740" s="231"/>
      <c r="B740" s="208"/>
      <c r="C740" s="209"/>
      <c r="D740" s="234"/>
      <c r="E740" s="206"/>
    </row>
    <row r="741" spans="1:6" x14ac:dyDescent="0.25">
      <c r="A741" s="229" t="s">
        <v>59</v>
      </c>
      <c r="B741" s="208" t="s">
        <v>212</v>
      </c>
      <c r="C741" s="209" t="s">
        <v>3</v>
      </c>
      <c r="D741" s="233">
        <v>1208.27</v>
      </c>
      <c r="E741" s="206"/>
    </row>
    <row r="742" spans="1:6" x14ac:dyDescent="0.25">
      <c r="A742" s="230"/>
      <c r="B742" s="208"/>
      <c r="C742" s="209"/>
      <c r="D742" s="234"/>
      <c r="E742" s="206"/>
    </row>
    <row r="743" spans="1:6" x14ac:dyDescent="0.25">
      <c r="A743" s="230"/>
      <c r="B743" s="208"/>
      <c r="C743" s="209"/>
      <c r="D743" s="234"/>
      <c r="E743" s="206"/>
    </row>
    <row r="744" spans="1:6" x14ac:dyDescent="0.25">
      <c r="A744" s="230"/>
      <c r="B744" s="208"/>
      <c r="C744" s="209"/>
      <c r="D744" s="234"/>
      <c r="E744" s="206"/>
    </row>
    <row r="745" spans="1:6" x14ac:dyDescent="0.25">
      <c r="A745" s="230"/>
      <c r="B745" s="208"/>
      <c r="C745" s="209"/>
      <c r="D745" s="234"/>
      <c r="E745" s="206"/>
    </row>
    <row r="746" spans="1:6" x14ac:dyDescent="0.25">
      <c r="A746" s="230"/>
      <c r="B746" s="208"/>
      <c r="C746" s="209"/>
      <c r="D746" s="234"/>
      <c r="E746" s="206"/>
    </row>
    <row r="747" spans="1:6" x14ac:dyDescent="0.25">
      <c r="A747" s="231"/>
      <c r="B747" s="208"/>
      <c r="C747" s="209"/>
      <c r="D747" s="234"/>
      <c r="E747" s="206"/>
    </row>
    <row r="748" spans="1:6" ht="12" x14ac:dyDescent="0.25">
      <c r="A748" s="248"/>
      <c r="B748" s="249"/>
      <c r="C748" s="249"/>
      <c r="D748" s="13"/>
      <c r="E748" s="14"/>
      <c r="F748" s="9"/>
    </row>
    <row r="749" spans="1:6" ht="12" x14ac:dyDescent="0.25">
      <c r="A749" s="39"/>
      <c r="B749" s="40" t="s">
        <v>60</v>
      </c>
      <c r="C749" s="41"/>
      <c r="D749" s="41"/>
      <c r="E749" s="41"/>
    </row>
    <row r="750" spans="1:6" x14ac:dyDescent="0.25">
      <c r="A750" s="229" t="s">
        <v>61</v>
      </c>
      <c r="B750" s="208" t="s">
        <v>152</v>
      </c>
      <c r="C750" s="209" t="s">
        <v>11</v>
      </c>
      <c r="D750" s="210">
        <v>12</v>
      </c>
      <c r="E750" s="206"/>
    </row>
    <row r="751" spans="1:6" x14ac:dyDescent="0.25">
      <c r="A751" s="230"/>
      <c r="B751" s="208"/>
      <c r="C751" s="209"/>
      <c r="D751" s="210"/>
      <c r="E751" s="206"/>
    </row>
    <row r="752" spans="1:6" x14ac:dyDescent="0.25">
      <c r="A752" s="230"/>
      <c r="B752" s="208"/>
      <c r="C752" s="209"/>
      <c r="D752" s="210"/>
      <c r="E752" s="206"/>
    </row>
    <row r="753" spans="1:5" x14ac:dyDescent="0.25">
      <c r="A753" s="230"/>
      <c r="B753" s="208"/>
      <c r="C753" s="209"/>
      <c r="D753" s="210"/>
      <c r="E753" s="206"/>
    </row>
    <row r="754" spans="1:5" x14ac:dyDescent="0.25">
      <c r="A754" s="230"/>
      <c r="B754" s="208"/>
      <c r="C754" s="209"/>
      <c r="D754" s="210"/>
      <c r="E754" s="206"/>
    </row>
    <row r="755" spans="1:5" x14ac:dyDescent="0.25">
      <c r="A755" s="231"/>
      <c r="B755" s="208"/>
      <c r="C755" s="209"/>
      <c r="D755" s="210"/>
      <c r="E755" s="206"/>
    </row>
    <row r="756" spans="1:5" x14ac:dyDescent="0.25">
      <c r="A756" s="229" t="s">
        <v>341</v>
      </c>
      <c r="B756" s="208" t="s">
        <v>157</v>
      </c>
      <c r="C756" s="209" t="s">
        <v>15</v>
      </c>
      <c r="D756" s="210">
        <v>40</v>
      </c>
      <c r="E756" s="206"/>
    </row>
    <row r="757" spans="1:5" x14ac:dyDescent="0.25">
      <c r="A757" s="230"/>
      <c r="B757" s="208"/>
      <c r="C757" s="209"/>
      <c r="D757" s="210"/>
      <c r="E757" s="206"/>
    </row>
    <row r="758" spans="1:5" x14ac:dyDescent="0.25">
      <c r="A758" s="230"/>
      <c r="B758" s="208"/>
      <c r="C758" s="209"/>
      <c r="D758" s="210"/>
      <c r="E758" s="206"/>
    </row>
    <row r="759" spans="1:5" x14ac:dyDescent="0.25">
      <c r="A759" s="230"/>
      <c r="B759" s="208"/>
      <c r="C759" s="209"/>
      <c r="D759" s="210"/>
      <c r="E759" s="206"/>
    </row>
    <row r="760" spans="1:5" x14ac:dyDescent="0.25">
      <c r="A760" s="230"/>
      <c r="B760" s="208"/>
      <c r="C760" s="209"/>
      <c r="D760" s="210"/>
      <c r="E760" s="206"/>
    </row>
    <row r="761" spans="1:5" x14ac:dyDescent="0.25">
      <c r="A761" s="231"/>
      <c r="B761" s="208"/>
      <c r="C761" s="209"/>
      <c r="D761" s="210"/>
      <c r="E761" s="206"/>
    </row>
    <row r="762" spans="1:5" x14ac:dyDescent="0.25">
      <c r="A762" s="229" t="s">
        <v>62</v>
      </c>
      <c r="B762" s="208" t="s">
        <v>124</v>
      </c>
      <c r="C762" s="209" t="s">
        <v>11</v>
      </c>
      <c r="D762" s="210">
        <v>6</v>
      </c>
      <c r="E762" s="206"/>
    </row>
    <row r="763" spans="1:5" x14ac:dyDescent="0.25">
      <c r="A763" s="230"/>
      <c r="B763" s="208"/>
      <c r="C763" s="209"/>
      <c r="D763" s="210"/>
      <c r="E763" s="206"/>
    </row>
    <row r="764" spans="1:5" x14ac:dyDescent="0.25">
      <c r="A764" s="230"/>
      <c r="B764" s="208"/>
      <c r="C764" s="209"/>
      <c r="D764" s="210"/>
      <c r="E764" s="206"/>
    </row>
    <row r="765" spans="1:5" x14ac:dyDescent="0.25">
      <c r="A765" s="230"/>
      <c r="B765" s="208"/>
      <c r="C765" s="209"/>
      <c r="D765" s="210"/>
      <c r="E765" s="206"/>
    </row>
    <row r="766" spans="1:5" x14ac:dyDescent="0.25">
      <c r="A766" s="230"/>
      <c r="B766" s="208"/>
      <c r="C766" s="209"/>
      <c r="D766" s="210"/>
      <c r="E766" s="206"/>
    </row>
    <row r="767" spans="1:5" x14ac:dyDescent="0.25">
      <c r="A767" s="230"/>
      <c r="B767" s="208"/>
      <c r="C767" s="209"/>
      <c r="D767" s="210"/>
      <c r="E767" s="206"/>
    </row>
    <row r="768" spans="1:5" x14ac:dyDescent="0.25">
      <c r="A768" s="230"/>
      <c r="B768" s="208"/>
      <c r="C768" s="209"/>
      <c r="D768" s="210"/>
      <c r="E768" s="206"/>
    </row>
    <row r="769" spans="1:5" x14ac:dyDescent="0.25">
      <c r="A769" s="231"/>
      <c r="B769" s="208"/>
      <c r="C769" s="209"/>
      <c r="D769" s="210"/>
      <c r="E769" s="206"/>
    </row>
    <row r="770" spans="1:5" x14ac:dyDescent="0.25">
      <c r="A770" s="229" t="s">
        <v>61</v>
      </c>
      <c r="B770" s="208" t="s">
        <v>282</v>
      </c>
      <c r="C770" s="209" t="s">
        <v>11</v>
      </c>
      <c r="D770" s="210">
        <v>12</v>
      </c>
      <c r="E770" s="206"/>
    </row>
    <row r="771" spans="1:5" x14ac:dyDescent="0.25">
      <c r="A771" s="230"/>
      <c r="B771" s="208"/>
      <c r="C771" s="209"/>
      <c r="D771" s="210"/>
      <c r="E771" s="206"/>
    </row>
    <row r="772" spans="1:5" x14ac:dyDescent="0.25">
      <c r="A772" s="230"/>
      <c r="B772" s="208"/>
      <c r="C772" s="209"/>
      <c r="D772" s="210"/>
      <c r="E772" s="206"/>
    </row>
    <row r="773" spans="1:5" x14ac:dyDescent="0.25">
      <c r="A773" s="230"/>
      <c r="B773" s="208"/>
      <c r="C773" s="209"/>
      <c r="D773" s="210"/>
      <c r="E773" s="206"/>
    </row>
    <row r="774" spans="1:5" x14ac:dyDescent="0.25">
      <c r="A774" s="230"/>
      <c r="B774" s="208"/>
      <c r="C774" s="209"/>
      <c r="D774" s="210"/>
      <c r="E774" s="206"/>
    </row>
    <row r="775" spans="1:5" x14ac:dyDescent="0.25">
      <c r="A775" s="231"/>
      <c r="B775" s="208"/>
      <c r="C775" s="209"/>
      <c r="D775" s="210"/>
      <c r="E775" s="206"/>
    </row>
    <row r="776" spans="1:5" x14ac:dyDescent="0.25">
      <c r="A776" s="229" t="s">
        <v>340</v>
      </c>
      <c r="B776" s="208" t="s">
        <v>283</v>
      </c>
      <c r="C776" s="209" t="s">
        <v>15</v>
      </c>
      <c r="D776" s="210">
        <v>216</v>
      </c>
      <c r="E776" s="206"/>
    </row>
    <row r="777" spans="1:5" x14ac:dyDescent="0.25">
      <c r="A777" s="230"/>
      <c r="B777" s="208"/>
      <c r="C777" s="209"/>
      <c r="D777" s="210"/>
      <c r="E777" s="206"/>
    </row>
    <row r="778" spans="1:5" x14ac:dyDescent="0.25">
      <c r="A778" s="230"/>
      <c r="B778" s="208"/>
      <c r="C778" s="209"/>
      <c r="D778" s="210"/>
      <c r="E778" s="206"/>
    </row>
    <row r="779" spans="1:5" x14ac:dyDescent="0.25">
      <c r="A779" s="230"/>
      <c r="B779" s="208"/>
      <c r="C779" s="209"/>
      <c r="D779" s="210"/>
      <c r="E779" s="206"/>
    </row>
    <row r="780" spans="1:5" x14ac:dyDescent="0.25">
      <c r="A780" s="230"/>
      <c r="B780" s="208"/>
      <c r="C780" s="209"/>
      <c r="D780" s="210"/>
      <c r="E780" s="206"/>
    </row>
    <row r="781" spans="1:5" x14ac:dyDescent="0.25">
      <c r="A781" s="231"/>
      <c r="B781" s="208"/>
      <c r="C781" s="209"/>
      <c r="D781" s="210"/>
      <c r="E781" s="206"/>
    </row>
    <row r="782" spans="1:5" ht="12" x14ac:dyDescent="0.25">
      <c r="A782" s="248"/>
      <c r="B782" s="249"/>
      <c r="C782" s="249"/>
      <c r="D782" s="16"/>
      <c r="E782" s="15"/>
    </row>
    <row r="783" spans="1:5" ht="12" x14ac:dyDescent="0.25">
      <c r="A783" s="39"/>
      <c r="B783" s="40" t="s">
        <v>63</v>
      </c>
      <c r="C783" s="41"/>
      <c r="D783" s="41"/>
      <c r="E783" s="41"/>
    </row>
    <row r="784" spans="1:5" x14ac:dyDescent="0.25">
      <c r="A784" s="229" t="s">
        <v>64</v>
      </c>
      <c r="B784" s="208" t="s">
        <v>252</v>
      </c>
      <c r="C784" s="209" t="s">
        <v>11</v>
      </c>
      <c r="D784" s="291">
        <v>17</v>
      </c>
      <c r="E784" s="206"/>
    </row>
    <row r="785" spans="1:5" x14ac:dyDescent="0.25">
      <c r="A785" s="230"/>
      <c r="B785" s="208"/>
      <c r="C785" s="209"/>
      <c r="D785" s="291"/>
      <c r="E785" s="206"/>
    </row>
    <row r="786" spans="1:5" x14ac:dyDescent="0.25">
      <c r="A786" s="230"/>
      <c r="B786" s="208"/>
      <c r="C786" s="209"/>
      <c r="D786" s="291"/>
      <c r="E786" s="206"/>
    </row>
    <row r="787" spans="1:5" x14ac:dyDescent="0.25">
      <c r="A787" s="230"/>
      <c r="B787" s="208"/>
      <c r="C787" s="209"/>
      <c r="D787" s="291"/>
      <c r="E787" s="206"/>
    </row>
    <row r="788" spans="1:5" x14ac:dyDescent="0.25">
      <c r="A788" s="230"/>
      <c r="B788" s="208"/>
      <c r="C788" s="209"/>
      <c r="D788" s="291"/>
      <c r="E788" s="206"/>
    </row>
    <row r="789" spans="1:5" x14ac:dyDescent="0.25">
      <c r="A789" s="254"/>
      <c r="B789" s="208"/>
      <c r="C789" s="209"/>
      <c r="D789" s="291"/>
      <c r="E789" s="206"/>
    </row>
    <row r="790" spans="1:5" x14ac:dyDescent="0.25">
      <c r="A790" s="195" t="s">
        <v>342</v>
      </c>
      <c r="B790" s="212" t="s">
        <v>213</v>
      </c>
      <c r="C790" s="219" t="s">
        <v>133</v>
      </c>
      <c r="D790" s="202">
        <v>34</v>
      </c>
      <c r="E790" s="204"/>
    </row>
    <row r="791" spans="1:5" x14ac:dyDescent="0.25">
      <c r="A791" s="196"/>
      <c r="B791" s="213"/>
      <c r="C791" s="220"/>
      <c r="D791" s="203"/>
      <c r="E791" s="205"/>
    </row>
    <row r="792" spans="1:5" x14ac:dyDescent="0.25">
      <c r="A792" s="197"/>
      <c r="B792" s="213"/>
      <c r="C792" s="220"/>
      <c r="D792" s="203"/>
      <c r="E792" s="205"/>
    </row>
    <row r="793" spans="1:5" x14ac:dyDescent="0.25">
      <c r="A793" s="195" t="s">
        <v>343</v>
      </c>
      <c r="B793" s="212" t="s">
        <v>214</v>
      </c>
      <c r="C793" s="219" t="s">
        <v>133</v>
      </c>
      <c r="D793" s="202">
        <v>30</v>
      </c>
      <c r="E793" s="204"/>
    </row>
    <row r="794" spans="1:5" x14ac:dyDescent="0.25">
      <c r="A794" s="196"/>
      <c r="B794" s="213"/>
      <c r="C794" s="220"/>
      <c r="D794" s="203"/>
      <c r="E794" s="205"/>
    </row>
    <row r="795" spans="1:5" x14ac:dyDescent="0.25">
      <c r="A795" s="197"/>
      <c r="B795" s="213"/>
      <c r="C795" s="220"/>
      <c r="D795" s="203"/>
      <c r="E795" s="205"/>
    </row>
    <row r="796" spans="1:5" x14ac:dyDescent="0.25">
      <c r="A796" s="195" t="s">
        <v>344</v>
      </c>
      <c r="B796" s="212" t="s">
        <v>215</v>
      </c>
      <c r="C796" s="219" t="s">
        <v>133</v>
      </c>
      <c r="D796" s="202">
        <v>26</v>
      </c>
      <c r="E796" s="204"/>
    </row>
    <row r="797" spans="1:5" x14ac:dyDescent="0.25">
      <c r="A797" s="196"/>
      <c r="B797" s="213"/>
      <c r="C797" s="220"/>
      <c r="D797" s="203"/>
      <c r="E797" s="205"/>
    </row>
    <row r="798" spans="1:5" x14ac:dyDescent="0.25">
      <c r="A798" s="197"/>
      <c r="B798" s="213"/>
      <c r="C798" s="220"/>
      <c r="D798" s="203"/>
      <c r="E798" s="205"/>
    </row>
    <row r="799" spans="1:5" x14ac:dyDescent="0.25">
      <c r="A799" s="195" t="s">
        <v>345</v>
      </c>
      <c r="B799" s="212" t="s">
        <v>216</v>
      </c>
      <c r="C799" s="219" t="s">
        <v>133</v>
      </c>
      <c r="D799" s="202">
        <v>2</v>
      </c>
      <c r="E799" s="204"/>
    </row>
    <row r="800" spans="1:5" x14ac:dyDescent="0.25">
      <c r="A800" s="196"/>
      <c r="B800" s="213"/>
      <c r="C800" s="220"/>
      <c r="D800" s="203"/>
      <c r="E800" s="205"/>
    </row>
    <row r="801" spans="1:5" x14ac:dyDescent="0.25">
      <c r="A801" s="197"/>
      <c r="B801" s="213"/>
      <c r="C801" s="220"/>
      <c r="D801" s="203"/>
      <c r="E801" s="205"/>
    </row>
    <row r="802" spans="1:5" x14ac:dyDescent="0.25">
      <c r="A802" s="195" t="s">
        <v>346</v>
      </c>
      <c r="B802" s="212" t="s">
        <v>217</v>
      </c>
      <c r="C802" s="219" t="s">
        <v>133</v>
      </c>
      <c r="D802" s="202">
        <v>4</v>
      </c>
      <c r="E802" s="204"/>
    </row>
    <row r="803" spans="1:5" x14ac:dyDescent="0.25">
      <c r="A803" s="196"/>
      <c r="B803" s="213"/>
      <c r="C803" s="220"/>
      <c r="D803" s="203"/>
      <c r="E803" s="205"/>
    </row>
    <row r="804" spans="1:5" x14ac:dyDescent="0.25">
      <c r="A804" s="197"/>
      <c r="B804" s="213"/>
      <c r="C804" s="220"/>
      <c r="D804" s="203"/>
      <c r="E804" s="205"/>
    </row>
    <row r="805" spans="1:5" x14ac:dyDescent="0.25">
      <c r="A805" s="195" t="s">
        <v>347</v>
      </c>
      <c r="B805" s="212" t="s">
        <v>218</v>
      </c>
      <c r="C805" s="219" t="s">
        <v>133</v>
      </c>
      <c r="D805" s="202">
        <v>12</v>
      </c>
      <c r="E805" s="204"/>
    </row>
    <row r="806" spans="1:5" ht="9" customHeight="1" x14ac:dyDescent="0.25">
      <c r="A806" s="196"/>
      <c r="B806" s="213"/>
      <c r="C806" s="220"/>
      <c r="D806" s="203"/>
      <c r="E806" s="205"/>
    </row>
    <row r="807" spans="1:5" x14ac:dyDescent="0.25">
      <c r="A807" s="197"/>
      <c r="B807" s="213"/>
      <c r="C807" s="220"/>
      <c r="D807" s="203"/>
      <c r="E807" s="205"/>
    </row>
    <row r="808" spans="1:5" x14ac:dyDescent="0.25">
      <c r="A808" s="195" t="s">
        <v>348</v>
      </c>
      <c r="B808" s="207" t="s">
        <v>219</v>
      </c>
      <c r="C808" s="224" t="s">
        <v>133</v>
      </c>
      <c r="D808" s="225">
        <v>22</v>
      </c>
      <c r="E808" s="204"/>
    </row>
    <row r="809" spans="1:5" ht="20" customHeight="1" x14ac:dyDescent="0.25">
      <c r="A809" s="196"/>
      <c r="B809" s="207"/>
      <c r="C809" s="224"/>
      <c r="D809" s="225"/>
      <c r="E809" s="205"/>
    </row>
    <row r="810" spans="1:5" x14ac:dyDescent="0.25">
      <c r="A810" s="197"/>
      <c r="B810" s="207"/>
      <c r="C810" s="224"/>
      <c r="D810" s="225"/>
      <c r="E810" s="205"/>
    </row>
    <row r="811" spans="1:5" ht="12.5" thickBot="1" x14ac:dyDescent="0.3">
      <c r="A811" s="288"/>
      <c r="B811" s="289"/>
      <c r="C811" s="289"/>
      <c r="D811" s="16"/>
      <c r="E811" s="15"/>
    </row>
    <row r="812" spans="1:5" ht="23.4" customHeight="1" x14ac:dyDescent="0.25">
      <c r="A812" s="34"/>
      <c r="B812" s="17" t="s">
        <v>65</v>
      </c>
      <c r="C812" s="25"/>
      <c r="D812" s="25"/>
      <c r="E812" s="25"/>
    </row>
    <row r="813" spans="1:5" x14ac:dyDescent="0.25">
      <c r="A813" s="229" t="s">
        <v>66</v>
      </c>
      <c r="B813" s="244" t="s">
        <v>250</v>
      </c>
      <c r="C813" s="209" t="s">
        <v>11</v>
      </c>
      <c r="D813" s="286">
        <v>144</v>
      </c>
      <c r="E813" s="206"/>
    </row>
    <row r="814" spans="1:5" x14ac:dyDescent="0.25">
      <c r="A814" s="230"/>
      <c r="B814" s="244"/>
      <c r="C814" s="209"/>
      <c r="D814" s="286"/>
      <c r="E814" s="206"/>
    </row>
    <row r="815" spans="1:5" x14ac:dyDescent="0.25">
      <c r="A815" s="230"/>
      <c r="B815" s="244"/>
      <c r="C815" s="209"/>
      <c r="D815" s="286"/>
      <c r="E815" s="206"/>
    </row>
    <row r="816" spans="1:5" x14ac:dyDescent="0.25">
      <c r="A816" s="231"/>
      <c r="B816" s="244"/>
      <c r="C816" s="209"/>
      <c r="D816" s="286"/>
      <c r="E816" s="206"/>
    </row>
    <row r="817" spans="1:5" ht="10.25" customHeight="1" x14ac:dyDescent="0.25">
      <c r="A817" s="229" t="s">
        <v>67</v>
      </c>
      <c r="B817" s="208" t="s">
        <v>251</v>
      </c>
      <c r="C817" s="209" t="s">
        <v>11</v>
      </c>
      <c r="D817" s="286">
        <v>40</v>
      </c>
      <c r="E817" s="206"/>
    </row>
    <row r="818" spans="1:5" x14ac:dyDescent="0.25">
      <c r="A818" s="230"/>
      <c r="B818" s="208"/>
      <c r="C818" s="209"/>
      <c r="D818" s="286"/>
      <c r="E818" s="206"/>
    </row>
    <row r="819" spans="1:5" x14ac:dyDescent="0.25">
      <c r="A819" s="230"/>
      <c r="B819" s="208"/>
      <c r="C819" s="209"/>
      <c r="D819" s="286"/>
      <c r="E819" s="206"/>
    </row>
    <row r="820" spans="1:5" x14ac:dyDescent="0.25">
      <c r="A820" s="231"/>
      <c r="B820" s="208"/>
      <c r="C820" s="209"/>
      <c r="D820" s="286"/>
      <c r="E820" s="206"/>
    </row>
    <row r="821" spans="1:5" x14ac:dyDescent="0.25">
      <c r="A821" s="229" t="s">
        <v>68</v>
      </c>
      <c r="B821" s="244" t="s">
        <v>253</v>
      </c>
      <c r="C821" s="209" t="s">
        <v>11</v>
      </c>
      <c r="D821" s="286">
        <v>144</v>
      </c>
      <c r="E821" s="206"/>
    </row>
    <row r="822" spans="1:5" x14ac:dyDescent="0.25">
      <c r="A822" s="230"/>
      <c r="B822" s="244"/>
      <c r="C822" s="209"/>
      <c r="D822" s="286"/>
      <c r="E822" s="206"/>
    </row>
    <row r="823" spans="1:5" x14ac:dyDescent="0.25">
      <c r="A823" s="230"/>
      <c r="B823" s="244"/>
      <c r="C823" s="209"/>
      <c r="D823" s="286"/>
      <c r="E823" s="206"/>
    </row>
    <row r="824" spans="1:5" x14ac:dyDescent="0.25">
      <c r="A824" s="230"/>
      <c r="B824" s="244"/>
      <c r="C824" s="209"/>
      <c r="D824" s="286"/>
      <c r="E824" s="206"/>
    </row>
    <row r="825" spans="1:5" x14ac:dyDescent="0.25">
      <c r="A825" s="231"/>
      <c r="B825" s="244"/>
      <c r="C825" s="209"/>
      <c r="D825" s="286"/>
      <c r="E825" s="206"/>
    </row>
    <row r="826" spans="1:5" x14ac:dyDescent="0.25">
      <c r="A826" s="229" t="s">
        <v>69</v>
      </c>
      <c r="B826" s="208" t="s">
        <v>254</v>
      </c>
      <c r="C826" s="209" t="s">
        <v>11</v>
      </c>
      <c r="D826" s="286">
        <v>184</v>
      </c>
      <c r="E826" s="206"/>
    </row>
    <row r="827" spans="1:5" ht="26" customHeight="1" x14ac:dyDescent="0.25">
      <c r="A827" s="230"/>
      <c r="B827" s="208"/>
      <c r="C827" s="209"/>
      <c r="D827" s="286"/>
      <c r="E827" s="206"/>
    </row>
    <row r="828" spans="1:5" x14ac:dyDescent="0.25">
      <c r="A828" s="230"/>
      <c r="B828" s="208"/>
      <c r="C828" s="209"/>
      <c r="D828" s="286"/>
      <c r="E828" s="206"/>
    </row>
    <row r="829" spans="1:5" x14ac:dyDescent="0.25">
      <c r="A829" s="231"/>
      <c r="B829" s="208"/>
      <c r="C829" s="209"/>
      <c r="D829" s="286"/>
      <c r="E829" s="206"/>
    </row>
    <row r="830" spans="1:5" x14ac:dyDescent="0.25">
      <c r="A830" s="229" t="s">
        <v>70</v>
      </c>
      <c r="B830" s="208" t="s">
        <v>255</v>
      </c>
      <c r="C830" s="209" t="s">
        <v>11</v>
      </c>
      <c r="D830" s="286">
        <v>120</v>
      </c>
      <c r="E830" s="206"/>
    </row>
    <row r="831" spans="1:5" ht="23.4" customHeight="1" x14ac:dyDescent="0.25">
      <c r="A831" s="230"/>
      <c r="B831" s="208"/>
      <c r="C831" s="209"/>
      <c r="D831" s="286"/>
      <c r="E831" s="206"/>
    </row>
    <row r="832" spans="1:5" x14ac:dyDescent="0.25">
      <c r="A832" s="230"/>
      <c r="B832" s="208"/>
      <c r="C832" s="209"/>
      <c r="D832" s="286"/>
      <c r="E832" s="206"/>
    </row>
    <row r="833" spans="1:5" x14ac:dyDescent="0.25">
      <c r="A833" s="231"/>
      <c r="B833" s="208"/>
      <c r="C833" s="209"/>
      <c r="D833" s="286"/>
      <c r="E833" s="206"/>
    </row>
    <row r="834" spans="1:5" x14ac:dyDescent="0.25">
      <c r="A834" s="229" t="s">
        <v>71</v>
      </c>
      <c r="B834" s="244" t="s">
        <v>256</v>
      </c>
      <c r="C834" s="209" t="s">
        <v>15</v>
      </c>
      <c r="D834" s="233">
        <v>2210</v>
      </c>
      <c r="E834" s="206"/>
    </row>
    <row r="835" spans="1:5" x14ac:dyDescent="0.25">
      <c r="A835" s="230"/>
      <c r="B835" s="244"/>
      <c r="C835" s="209"/>
      <c r="D835" s="234"/>
      <c r="E835" s="206"/>
    </row>
    <row r="836" spans="1:5" x14ac:dyDescent="0.25">
      <c r="A836" s="230"/>
      <c r="B836" s="244"/>
      <c r="C836" s="209"/>
      <c r="D836" s="234"/>
      <c r="E836" s="206"/>
    </row>
    <row r="837" spans="1:5" x14ac:dyDescent="0.25">
      <c r="A837" s="230"/>
      <c r="B837" s="244"/>
      <c r="C837" s="209"/>
      <c r="D837" s="234"/>
      <c r="E837" s="206"/>
    </row>
    <row r="838" spans="1:5" x14ac:dyDescent="0.25">
      <c r="A838" s="254"/>
      <c r="B838" s="294"/>
      <c r="C838" s="285"/>
      <c r="D838" s="253"/>
      <c r="E838" s="206"/>
    </row>
    <row r="839" spans="1:5" x14ac:dyDescent="0.25">
      <c r="A839" s="232" t="s">
        <v>72</v>
      </c>
      <c r="B839" s="255" t="s">
        <v>257</v>
      </c>
      <c r="C839" s="231" t="s">
        <v>15</v>
      </c>
      <c r="D839" s="284">
        <v>1500</v>
      </c>
      <c r="E839" s="206"/>
    </row>
    <row r="840" spans="1:5" x14ac:dyDescent="0.25">
      <c r="A840" s="230"/>
      <c r="B840" s="244"/>
      <c r="C840" s="209"/>
      <c r="D840" s="234"/>
      <c r="E840" s="206"/>
    </row>
    <row r="841" spans="1:5" x14ac:dyDescent="0.25">
      <c r="A841" s="230"/>
      <c r="B841" s="244"/>
      <c r="C841" s="209"/>
      <c r="D841" s="234"/>
      <c r="E841" s="206"/>
    </row>
    <row r="842" spans="1:5" x14ac:dyDescent="0.25">
      <c r="A842" s="230"/>
      <c r="B842" s="244"/>
      <c r="C842" s="209"/>
      <c r="D842" s="234"/>
      <c r="E842" s="206"/>
    </row>
    <row r="843" spans="1:5" x14ac:dyDescent="0.25">
      <c r="A843" s="231"/>
      <c r="B843" s="244"/>
      <c r="C843" s="209"/>
      <c r="D843" s="234"/>
      <c r="E843" s="206"/>
    </row>
    <row r="844" spans="1:5" x14ac:dyDescent="0.25">
      <c r="A844" s="229" t="s">
        <v>72</v>
      </c>
      <c r="B844" s="255" t="s">
        <v>258</v>
      </c>
      <c r="C844" s="231" t="s">
        <v>15</v>
      </c>
      <c r="D844" s="284">
        <v>500</v>
      </c>
      <c r="E844" s="206"/>
    </row>
    <row r="845" spans="1:5" x14ac:dyDescent="0.25">
      <c r="A845" s="230"/>
      <c r="B845" s="244"/>
      <c r="C845" s="209"/>
      <c r="D845" s="234"/>
      <c r="E845" s="206"/>
    </row>
    <row r="846" spans="1:5" x14ac:dyDescent="0.25">
      <c r="A846" s="230"/>
      <c r="B846" s="244"/>
      <c r="C846" s="209"/>
      <c r="D846" s="234"/>
      <c r="E846" s="206"/>
    </row>
    <row r="847" spans="1:5" x14ac:dyDescent="0.25">
      <c r="A847" s="230"/>
      <c r="B847" s="244"/>
      <c r="C847" s="209"/>
      <c r="D847" s="234"/>
      <c r="E847" s="206"/>
    </row>
    <row r="848" spans="1:5" x14ac:dyDescent="0.25">
      <c r="A848" s="231"/>
      <c r="B848" s="244"/>
      <c r="C848" s="209"/>
      <c r="D848" s="234"/>
      <c r="E848" s="206"/>
    </row>
    <row r="849" spans="1:5" x14ac:dyDescent="0.25">
      <c r="A849" s="229" t="s">
        <v>73</v>
      </c>
      <c r="B849" s="244" t="s">
        <v>259</v>
      </c>
      <c r="C849" s="209" t="s">
        <v>15</v>
      </c>
      <c r="D849" s="233">
        <v>2121</v>
      </c>
      <c r="E849" s="206"/>
    </row>
    <row r="850" spans="1:5" x14ac:dyDescent="0.25">
      <c r="A850" s="230"/>
      <c r="B850" s="244"/>
      <c r="C850" s="209"/>
      <c r="D850" s="234"/>
      <c r="E850" s="206"/>
    </row>
    <row r="851" spans="1:5" x14ac:dyDescent="0.25">
      <c r="A851" s="230"/>
      <c r="B851" s="244"/>
      <c r="C851" s="209"/>
      <c r="D851" s="234"/>
      <c r="E851" s="206"/>
    </row>
    <row r="852" spans="1:5" x14ac:dyDescent="0.25">
      <c r="A852" s="230"/>
      <c r="B852" s="244"/>
      <c r="C852" s="209"/>
      <c r="D852" s="234"/>
      <c r="E852" s="206"/>
    </row>
    <row r="853" spans="1:5" x14ac:dyDescent="0.25">
      <c r="A853" s="230"/>
      <c r="B853" s="244"/>
      <c r="C853" s="209"/>
      <c r="D853" s="234"/>
      <c r="E853" s="206"/>
    </row>
    <row r="854" spans="1:5" x14ac:dyDescent="0.25">
      <c r="A854" s="231"/>
      <c r="B854" s="244"/>
      <c r="C854" s="209"/>
      <c r="D854" s="234"/>
      <c r="E854" s="206"/>
    </row>
    <row r="855" spans="1:5" x14ac:dyDescent="0.25">
      <c r="A855" s="229" t="s">
        <v>74</v>
      </c>
      <c r="B855" s="208" t="s">
        <v>129</v>
      </c>
      <c r="C855" s="209" t="s">
        <v>11</v>
      </c>
      <c r="D855" s="210">
        <v>8</v>
      </c>
      <c r="E855" s="206"/>
    </row>
    <row r="856" spans="1:5" x14ac:dyDescent="0.25">
      <c r="A856" s="230"/>
      <c r="B856" s="208"/>
      <c r="C856" s="209"/>
      <c r="D856" s="210"/>
      <c r="E856" s="206"/>
    </row>
    <row r="857" spans="1:5" x14ac:dyDescent="0.25">
      <c r="A857" s="230"/>
      <c r="B857" s="208"/>
      <c r="C857" s="209"/>
      <c r="D857" s="210"/>
      <c r="E857" s="206"/>
    </row>
    <row r="858" spans="1:5" x14ac:dyDescent="0.25">
      <c r="A858" s="230"/>
      <c r="B858" s="208"/>
      <c r="C858" s="209"/>
      <c r="D858" s="210"/>
      <c r="E858" s="206"/>
    </row>
    <row r="859" spans="1:5" x14ac:dyDescent="0.25">
      <c r="A859" s="231"/>
      <c r="B859" s="208"/>
      <c r="C859" s="209"/>
      <c r="D859" s="210"/>
      <c r="E859" s="206"/>
    </row>
    <row r="860" spans="1:5" x14ac:dyDescent="0.25">
      <c r="A860" s="229" t="s">
        <v>75</v>
      </c>
      <c r="B860" s="208" t="s">
        <v>130</v>
      </c>
      <c r="C860" s="209" t="s">
        <v>11</v>
      </c>
      <c r="D860" s="210">
        <v>96</v>
      </c>
      <c r="E860" s="206"/>
    </row>
    <row r="861" spans="1:5" x14ac:dyDescent="0.25">
      <c r="A861" s="230"/>
      <c r="B861" s="208"/>
      <c r="C861" s="209"/>
      <c r="D861" s="210"/>
      <c r="E861" s="206"/>
    </row>
    <row r="862" spans="1:5" x14ac:dyDescent="0.25">
      <c r="A862" s="230"/>
      <c r="B862" s="208"/>
      <c r="C862" s="209"/>
      <c r="D862" s="210"/>
      <c r="E862" s="206"/>
    </row>
    <row r="863" spans="1:5" x14ac:dyDescent="0.25">
      <c r="A863" s="230"/>
      <c r="B863" s="208"/>
      <c r="C863" s="209"/>
      <c r="D863" s="210"/>
      <c r="E863" s="206"/>
    </row>
    <row r="864" spans="1:5" x14ac:dyDescent="0.25">
      <c r="A864" s="231"/>
      <c r="B864" s="208"/>
      <c r="C864" s="209"/>
      <c r="D864" s="210"/>
      <c r="E864" s="206"/>
    </row>
    <row r="865" spans="1:5" x14ac:dyDescent="0.25">
      <c r="A865" s="229" t="s">
        <v>76</v>
      </c>
      <c r="B865" s="244" t="s">
        <v>220</v>
      </c>
      <c r="C865" s="209" t="s">
        <v>11</v>
      </c>
      <c r="D865" s="210">
        <v>96</v>
      </c>
      <c r="E865" s="206"/>
    </row>
    <row r="866" spans="1:5" x14ac:dyDescent="0.25">
      <c r="A866" s="230"/>
      <c r="B866" s="244"/>
      <c r="C866" s="209"/>
      <c r="D866" s="210"/>
      <c r="E866" s="206"/>
    </row>
    <row r="867" spans="1:5" x14ac:dyDescent="0.25">
      <c r="A867" s="230"/>
      <c r="B867" s="244"/>
      <c r="C867" s="209"/>
      <c r="D867" s="210"/>
      <c r="E867" s="206"/>
    </row>
    <row r="868" spans="1:5" x14ac:dyDescent="0.25">
      <c r="A868" s="230"/>
      <c r="B868" s="244"/>
      <c r="C868" s="209"/>
      <c r="D868" s="210"/>
      <c r="E868" s="206"/>
    </row>
    <row r="869" spans="1:5" x14ac:dyDescent="0.25">
      <c r="A869" s="230"/>
      <c r="B869" s="244"/>
      <c r="C869" s="209"/>
      <c r="D869" s="210"/>
      <c r="E869" s="206"/>
    </row>
    <row r="870" spans="1:5" x14ac:dyDescent="0.25">
      <c r="A870" s="231"/>
      <c r="B870" s="244"/>
      <c r="C870" s="209"/>
      <c r="D870" s="210"/>
      <c r="E870" s="206"/>
    </row>
    <row r="871" spans="1:5" x14ac:dyDescent="0.25">
      <c r="A871" s="229" t="s">
        <v>77</v>
      </c>
      <c r="B871" s="244" t="s">
        <v>260</v>
      </c>
      <c r="C871" s="209" t="s">
        <v>11</v>
      </c>
      <c r="D871" s="210">
        <v>4</v>
      </c>
      <c r="E871" s="206"/>
    </row>
    <row r="872" spans="1:5" x14ac:dyDescent="0.25">
      <c r="A872" s="230"/>
      <c r="B872" s="244"/>
      <c r="C872" s="209"/>
      <c r="D872" s="210"/>
      <c r="E872" s="206"/>
    </row>
    <row r="873" spans="1:5" x14ac:dyDescent="0.25">
      <c r="A873" s="230"/>
      <c r="B873" s="244"/>
      <c r="C873" s="209"/>
      <c r="D873" s="210"/>
      <c r="E873" s="206"/>
    </row>
    <row r="874" spans="1:5" x14ac:dyDescent="0.25">
      <c r="A874" s="231"/>
      <c r="B874" s="244"/>
      <c r="C874" s="209"/>
      <c r="D874" s="210"/>
      <c r="E874" s="206"/>
    </row>
    <row r="875" spans="1:5" x14ac:dyDescent="0.25">
      <c r="A875" s="229" t="s">
        <v>77</v>
      </c>
      <c r="B875" s="244" t="s">
        <v>221</v>
      </c>
      <c r="C875" s="209" t="s">
        <v>11</v>
      </c>
      <c r="D875" s="210">
        <v>11</v>
      </c>
      <c r="E875" s="206"/>
    </row>
    <row r="876" spans="1:5" x14ac:dyDescent="0.25">
      <c r="A876" s="230"/>
      <c r="B876" s="244"/>
      <c r="C876" s="209"/>
      <c r="D876" s="210"/>
      <c r="E876" s="206"/>
    </row>
    <row r="877" spans="1:5" x14ac:dyDescent="0.25">
      <c r="A877" s="230"/>
      <c r="B877" s="244"/>
      <c r="C877" s="209"/>
      <c r="D877" s="210"/>
      <c r="E877" s="206"/>
    </row>
    <row r="878" spans="1:5" x14ac:dyDescent="0.25">
      <c r="A878" s="231"/>
      <c r="B878" s="244"/>
      <c r="C878" s="209"/>
      <c r="D878" s="210"/>
      <c r="E878" s="206"/>
    </row>
    <row r="879" spans="1:5" x14ac:dyDescent="0.25">
      <c r="A879" s="229" t="s">
        <v>78</v>
      </c>
      <c r="B879" s="244" t="s">
        <v>261</v>
      </c>
      <c r="C879" s="209" t="s">
        <v>11</v>
      </c>
      <c r="D879" s="210">
        <v>3</v>
      </c>
      <c r="E879" s="206"/>
    </row>
    <row r="880" spans="1:5" x14ac:dyDescent="0.25">
      <c r="A880" s="230"/>
      <c r="B880" s="244"/>
      <c r="C880" s="209"/>
      <c r="D880" s="210"/>
      <c r="E880" s="206"/>
    </row>
    <row r="881" spans="1:5" x14ac:dyDescent="0.25">
      <c r="A881" s="230"/>
      <c r="B881" s="244"/>
      <c r="C881" s="209"/>
      <c r="D881" s="210"/>
      <c r="E881" s="206"/>
    </row>
    <row r="882" spans="1:5" x14ac:dyDescent="0.25">
      <c r="A882" s="230"/>
      <c r="B882" s="244"/>
      <c r="C882" s="209"/>
      <c r="D882" s="210"/>
      <c r="E882" s="206"/>
    </row>
    <row r="883" spans="1:5" x14ac:dyDescent="0.25">
      <c r="A883" s="230"/>
      <c r="B883" s="244"/>
      <c r="C883" s="209"/>
      <c r="D883" s="210"/>
      <c r="E883" s="206"/>
    </row>
    <row r="884" spans="1:5" x14ac:dyDescent="0.25">
      <c r="A884" s="231"/>
      <c r="B884" s="244"/>
      <c r="C884" s="209"/>
      <c r="D884" s="210"/>
      <c r="E884" s="206"/>
    </row>
    <row r="885" spans="1:5" ht="10.25" customHeight="1" x14ac:dyDescent="0.25">
      <c r="A885" s="282" t="s">
        <v>79</v>
      </c>
      <c r="B885" s="244" t="s">
        <v>131</v>
      </c>
      <c r="C885" s="209" t="s">
        <v>11</v>
      </c>
      <c r="D885" s="210">
        <v>1</v>
      </c>
      <c r="E885" s="206"/>
    </row>
    <row r="886" spans="1:5" ht="10.25" customHeight="1" x14ac:dyDescent="0.25">
      <c r="A886" s="283"/>
      <c r="B886" s="244"/>
      <c r="C886" s="209"/>
      <c r="D886" s="210"/>
      <c r="E886" s="206"/>
    </row>
    <row r="887" spans="1:5" ht="10.25" customHeight="1" x14ac:dyDescent="0.25">
      <c r="A887" s="283"/>
      <c r="B887" s="244"/>
      <c r="C887" s="209"/>
      <c r="D887" s="210"/>
      <c r="E887" s="206"/>
    </row>
    <row r="888" spans="1:5" ht="10.25" customHeight="1" x14ac:dyDescent="0.25">
      <c r="A888" s="283"/>
      <c r="B888" s="244"/>
      <c r="C888" s="209"/>
      <c r="D888" s="210"/>
      <c r="E888" s="206"/>
    </row>
    <row r="889" spans="1:5" ht="10.25" customHeight="1" x14ac:dyDescent="0.25">
      <c r="A889" s="283"/>
      <c r="B889" s="244"/>
      <c r="C889" s="209"/>
      <c r="D889" s="210"/>
      <c r="E889" s="206"/>
    </row>
    <row r="890" spans="1:5" ht="10.25" customHeight="1" x14ac:dyDescent="0.25">
      <c r="A890" s="283"/>
      <c r="B890" s="244"/>
      <c r="C890" s="209"/>
      <c r="D890" s="210"/>
      <c r="E890" s="206"/>
    </row>
    <row r="891" spans="1:5" ht="10.25" customHeight="1" x14ac:dyDescent="0.25">
      <c r="A891" s="195" t="s">
        <v>351</v>
      </c>
      <c r="B891" s="295" t="s">
        <v>222</v>
      </c>
      <c r="C891" s="293" t="s">
        <v>15</v>
      </c>
      <c r="D891" s="303">
        <v>500</v>
      </c>
      <c r="E891" s="204"/>
    </row>
    <row r="892" spans="1:5" x14ac:dyDescent="0.25">
      <c r="A892" s="196"/>
      <c r="B892" s="213"/>
      <c r="C892" s="220"/>
      <c r="D892" s="203"/>
      <c r="E892" s="205"/>
    </row>
    <row r="893" spans="1:5" x14ac:dyDescent="0.25">
      <c r="A893" s="196"/>
      <c r="B893" s="213"/>
      <c r="C893" s="220"/>
      <c r="D893" s="203"/>
      <c r="E893" s="205"/>
    </row>
    <row r="894" spans="1:5" x14ac:dyDescent="0.25">
      <c r="A894" s="196"/>
      <c r="B894" s="213"/>
      <c r="C894" s="220"/>
      <c r="D894" s="203"/>
      <c r="E894" s="205"/>
    </row>
    <row r="895" spans="1:5" x14ac:dyDescent="0.25">
      <c r="A895" s="197"/>
      <c r="B895" s="237"/>
      <c r="C895" s="221"/>
      <c r="D895" s="222"/>
      <c r="E895" s="223"/>
    </row>
    <row r="896" spans="1:5" x14ac:dyDescent="0.25">
      <c r="A896" s="195" t="s">
        <v>349</v>
      </c>
      <c r="B896" s="212" t="s">
        <v>223</v>
      </c>
      <c r="C896" s="219" t="s">
        <v>11</v>
      </c>
      <c r="D896" s="202">
        <v>15</v>
      </c>
      <c r="E896" s="204"/>
    </row>
    <row r="897" spans="1:5" x14ac:dyDescent="0.25">
      <c r="A897" s="196"/>
      <c r="B897" s="213"/>
      <c r="C897" s="220"/>
      <c r="D897" s="203"/>
      <c r="E897" s="205"/>
    </row>
    <row r="898" spans="1:5" x14ac:dyDescent="0.25">
      <c r="A898" s="197"/>
      <c r="B898" s="213"/>
      <c r="C898" s="220"/>
      <c r="D898" s="203"/>
      <c r="E898" s="205"/>
    </row>
    <row r="899" spans="1:5" x14ac:dyDescent="0.25">
      <c r="A899" s="195" t="s">
        <v>350</v>
      </c>
      <c r="B899" s="207" t="s">
        <v>224</v>
      </c>
      <c r="C899" s="224" t="s">
        <v>11</v>
      </c>
      <c r="D899" s="225">
        <v>8</v>
      </c>
      <c r="E899" s="226"/>
    </row>
    <row r="900" spans="1:5" x14ac:dyDescent="0.25">
      <c r="A900" s="196"/>
      <c r="B900" s="207"/>
      <c r="C900" s="224"/>
      <c r="D900" s="225"/>
      <c r="E900" s="226"/>
    </row>
    <row r="901" spans="1:5" x14ac:dyDescent="0.25">
      <c r="A901" s="196"/>
      <c r="B901" s="207"/>
      <c r="C901" s="224"/>
      <c r="D901" s="225"/>
      <c r="E901" s="226"/>
    </row>
    <row r="902" spans="1:5" x14ac:dyDescent="0.25">
      <c r="A902" s="196"/>
      <c r="B902" s="207"/>
      <c r="C902" s="224"/>
      <c r="D902" s="225"/>
      <c r="E902" s="226"/>
    </row>
    <row r="903" spans="1:5" x14ac:dyDescent="0.25">
      <c r="A903" s="197"/>
      <c r="B903" s="207"/>
      <c r="C903" s="224"/>
      <c r="D903" s="225"/>
      <c r="E903" s="226"/>
    </row>
    <row r="904" spans="1:5" x14ac:dyDescent="0.25">
      <c r="A904" s="232" t="s">
        <v>81</v>
      </c>
      <c r="B904" s="208" t="s">
        <v>231</v>
      </c>
      <c r="C904" s="209" t="s">
        <v>11</v>
      </c>
      <c r="D904" s="210">
        <v>10</v>
      </c>
      <c r="E904" s="206"/>
    </row>
    <row r="905" spans="1:5" x14ac:dyDescent="0.25">
      <c r="A905" s="230"/>
      <c r="B905" s="208"/>
      <c r="C905" s="209"/>
      <c r="D905" s="210"/>
      <c r="E905" s="206"/>
    </row>
    <row r="906" spans="1:5" x14ac:dyDescent="0.25">
      <c r="A906" s="230"/>
      <c r="B906" s="208"/>
      <c r="C906" s="209"/>
      <c r="D906" s="210"/>
      <c r="E906" s="206"/>
    </row>
    <row r="907" spans="1:5" x14ac:dyDescent="0.25">
      <c r="A907" s="230"/>
      <c r="B907" s="208"/>
      <c r="C907" s="209"/>
      <c r="D907" s="210"/>
      <c r="E907" s="206"/>
    </row>
    <row r="908" spans="1:5" x14ac:dyDescent="0.25">
      <c r="A908" s="231"/>
      <c r="B908" s="208"/>
      <c r="C908" s="209"/>
      <c r="D908" s="210"/>
      <c r="E908" s="206"/>
    </row>
    <row r="909" spans="1:5" x14ac:dyDescent="0.25">
      <c r="A909" s="229" t="s">
        <v>82</v>
      </c>
      <c r="B909" s="208" t="s">
        <v>80</v>
      </c>
      <c r="C909" s="209" t="s">
        <v>11</v>
      </c>
      <c r="D909" s="210">
        <v>1</v>
      </c>
      <c r="E909" s="206"/>
    </row>
    <row r="910" spans="1:5" x14ac:dyDescent="0.25">
      <c r="A910" s="230"/>
      <c r="B910" s="208"/>
      <c r="C910" s="209"/>
      <c r="D910" s="210"/>
      <c r="E910" s="206"/>
    </row>
    <row r="911" spans="1:5" x14ac:dyDescent="0.25">
      <c r="A911" s="230"/>
      <c r="B911" s="208"/>
      <c r="C911" s="209"/>
      <c r="D911" s="210"/>
      <c r="E911" s="206"/>
    </row>
    <row r="912" spans="1:5" x14ac:dyDescent="0.25">
      <c r="A912" s="230"/>
      <c r="B912" s="208"/>
      <c r="C912" s="209"/>
      <c r="D912" s="210"/>
      <c r="E912" s="206"/>
    </row>
    <row r="913" spans="1:5" x14ac:dyDescent="0.25">
      <c r="A913" s="230"/>
      <c r="B913" s="208"/>
      <c r="C913" s="209"/>
      <c r="D913" s="210"/>
      <c r="E913" s="206"/>
    </row>
    <row r="914" spans="1:5" x14ac:dyDescent="0.25">
      <c r="A914" s="230"/>
      <c r="B914" s="208"/>
      <c r="C914" s="209"/>
      <c r="D914" s="210"/>
      <c r="E914" s="206"/>
    </row>
    <row r="915" spans="1:5" x14ac:dyDescent="0.25">
      <c r="A915" s="230"/>
      <c r="B915" s="208"/>
      <c r="C915" s="209"/>
      <c r="D915" s="210"/>
      <c r="E915" s="206"/>
    </row>
    <row r="916" spans="1:5" x14ac:dyDescent="0.25">
      <c r="A916" s="230"/>
      <c r="B916" s="208"/>
      <c r="C916" s="209"/>
      <c r="D916" s="210"/>
      <c r="E916" s="206"/>
    </row>
    <row r="917" spans="1:5" x14ac:dyDescent="0.25">
      <c r="A917" s="230"/>
      <c r="B917" s="208"/>
      <c r="C917" s="209"/>
      <c r="D917" s="210"/>
      <c r="E917" s="206"/>
    </row>
    <row r="918" spans="1:5" x14ac:dyDescent="0.25">
      <c r="A918" s="230"/>
      <c r="B918" s="208"/>
      <c r="C918" s="209"/>
      <c r="D918" s="210"/>
      <c r="E918" s="206"/>
    </row>
    <row r="919" spans="1:5" x14ac:dyDescent="0.25">
      <c r="A919" s="230"/>
      <c r="B919" s="208"/>
      <c r="C919" s="209"/>
      <c r="D919" s="210"/>
      <c r="E919" s="206"/>
    </row>
    <row r="920" spans="1:5" x14ac:dyDescent="0.25">
      <c r="A920" s="230"/>
      <c r="B920" s="208"/>
      <c r="C920" s="209"/>
      <c r="D920" s="210"/>
      <c r="E920" s="206"/>
    </row>
    <row r="921" spans="1:5" x14ac:dyDescent="0.25">
      <c r="A921" s="230"/>
      <c r="B921" s="208"/>
      <c r="C921" s="209"/>
      <c r="D921" s="210"/>
      <c r="E921" s="206"/>
    </row>
    <row r="922" spans="1:5" x14ac:dyDescent="0.25">
      <c r="A922" s="231"/>
      <c r="B922" s="208"/>
      <c r="C922" s="209"/>
      <c r="D922" s="210"/>
      <c r="E922" s="206"/>
    </row>
    <row r="923" spans="1:5" x14ac:dyDescent="0.25">
      <c r="A923" s="229" t="s">
        <v>83</v>
      </c>
      <c r="B923" s="244" t="s">
        <v>262</v>
      </c>
      <c r="C923" s="209" t="s">
        <v>11</v>
      </c>
      <c r="D923" s="210">
        <v>1</v>
      </c>
      <c r="E923" s="206"/>
    </row>
    <row r="924" spans="1:5" x14ac:dyDescent="0.25">
      <c r="A924" s="230"/>
      <c r="B924" s="244"/>
      <c r="C924" s="209"/>
      <c r="D924" s="210"/>
      <c r="E924" s="206"/>
    </row>
    <row r="925" spans="1:5" x14ac:dyDescent="0.25">
      <c r="A925" s="230"/>
      <c r="B925" s="244"/>
      <c r="C925" s="209"/>
      <c r="D925" s="210"/>
      <c r="E925" s="206"/>
    </row>
    <row r="926" spans="1:5" x14ac:dyDescent="0.25">
      <c r="A926" s="230"/>
      <c r="B926" s="244"/>
      <c r="C926" s="209"/>
      <c r="D926" s="210"/>
      <c r="E926" s="206"/>
    </row>
    <row r="927" spans="1:5" x14ac:dyDescent="0.25">
      <c r="A927" s="230"/>
      <c r="B927" s="244"/>
      <c r="C927" s="209"/>
      <c r="D927" s="210"/>
      <c r="E927" s="206"/>
    </row>
    <row r="928" spans="1:5" x14ac:dyDescent="0.25">
      <c r="A928" s="230"/>
      <c r="B928" s="244"/>
      <c r="C928" s="209"/>
      <c r="D928" s="210"/>
      <c r="E928" s="206"/>
    </row>
    <row r="929" spans="1:5" x14ac:dyDescent="0.25">
      <c r="A929" s="230"/>
      <c r="B929" s="244"/>
      <c r="C929" s="209"/>
      <c r="D929" s="210"/>
      <c r="E929" s="206"/>
    </row>
    <row r="930" spans="1:5" x14ac:dyDescent="0.25">
      <c r="A930" s="230"/>
      <c r="B930" s="244"/>
      <c r="C930" s="209"/>
      <c r="D930" s="210"/>
      <c r="E930" s="206"/>
    </row>
    <row r="931" spans="1:5" x14ac:dyDescent="0.25">
      <c r="A931" s="230"/>
      <c r="B931" s="244"/>
      <c r="C931" s="209"/>
      <c r="D931" s="210"/>
      <c r="E931" s="206"/>
    </row>
    <row r="932" spans="1:5" x14ac:dyDescent="0.25">
      <c r="A932" s="230"/>
      <c r="B932" s="244"/>
      <c r="C932" s="209"/>
      <c r="D932" s="210"/>
      <c r="E932" s="206"/>
    </row>
    <row r="933" spans="1:5" x14ac:dyDescent="0.25">
      <c r="A933" s="230"/>
      <c r="B933" s="244"/>
      <c r="C933" s="209"/>
      <c r="D933" s="210"/>
      <c r="E933" s="206"/>
    </row>
    <row r="934" spans="1:5" x14ac:dyDescent="0.25">
      <c r="A934" s="254"/>
      <c r="B934" s="310"/>
      <c r="C934" s="229"/>
      <c r="D934" s="250"/>
      <c r="E934" s="211"/>
    </row>
    <row r="935" spans="1:5" x14ac:dyDescent="0.25">
      <c r="A935" s="195" t="s">
        <v>352</v>
      </c>
      <c r="B935" s="207" t="s">
        <v>134</v>
      </c>
      <c r="C935" s="224" t="s">
        <v>15</v>
      </c>
      <c r="D935" s="225">
        <v>212.22</v>
      </c>
      <c r="E935" s="226"/>
    </row>
    <row r="936" spans="1:5" x14ac:dyDescent="0.25">
      <c r="A936" s="196"/>
      <c r="B936" s="207"/>
      <c r="C936" s="224"/>
      <c r="D936" s="225"/>
      <c r="E936" s="226"/>
    </row>
    <row r="937" spans="1:5" x14ac:dyDescent="0.25">
      <c r="A937" s="196"/>
      <c r="B937" s="207"/>
      <c r="C937" s="224"/>
      <c r="D937" s="225"/>
      <c r="E937" s="226"/>
    </row>
    <row r="938" spans="1:5" x14ac:dyDescent="0.25">
      <c r="A938" s="197"/>
      <c r="B938" s="207"/>
      <c r="C938" s="224"/>
      <c r="D938" s="225"/>
      <c r="E938" s="226"/>
    </row>
    <row r="939" spans="1:5" x14ac:dyDescent="0.25">
      <c r="A939" s="195" t="s">
        <v>353</v>
      </c>
      <c r="B939" s="207" t="s">
        <v>135</v>
      </c>
      <c r="C939" s="224" t="s">
        <v>15</v>
      </c>
      <c r="D939" s="225">
        <v>348.6</v>
      </c>
      <c r="E939" s="226"/>
    </row>
    <row r="940" spans="1:5" x14ac:dyDescent="0.25">
      <c r="A940" s="196"/>
      <c r="B940" s="207"/>
      <c r="C940" s="224"/>
      <c r="D940" s="225"/>
      <c r="E940" s="226"/>
    </row>
    <row r="941" spans="1:5" x14ac:dyDescent="0.25">
      <c r="A941" s="196"/>
      <c r="B941" s="207"/>
      <c r="C941" s="224"/>
      <c r="D941" s="225"/>
      <c r="E941" s="226"/>
    </row>
    <row r="942" spans="1:5" x14ac:dyDescent="0.25">
      <c r="A942" s="196"/>
      <c r="B942" s="207"/>
      <c r="C942" s="224"/>
      <c r="D942" s="225"/>
      <c r="E942" s="226"/>
    </row>
    <row r="943" spans="1:5" x14ac:dyDescent="0.25">
      <c r="A943" s="196"/>
      <c r="B943" s="207"/>
      <c r="C943" s="224"/>
      <c r="D943" s="225"/>
      <c r="E943" s="226"/>
    </row>
    <row r="944" spans="1:5" x14ac:dyDescent="0.25">
      <c r="A944" s="196"/>
      <c r="B944" s="207"/>
      <c r="C944" s="224"/>
      <c r="D944" s="225"/>
      <c r="E944" s="226"/>
    </row>
    <row r="945" spans="1:5" x14ac:dyDescent="0.25">
      <c r="A945" s="197"/>
      <c r="B945" s="207"/>
      <c r="C945" s="224"/>
      <c r="D945" s="225"/>
      <c r="E945" s="226"/>
    </row>
    <row r="946" spans="1:5" ht="12.5" thickBot="1" x14ac:dyDescent="0.3">
      <c r="A946" s="214"/>
      <c r="B946" s="215"/>
      <c r="C946" s="215"/>
      <c r="D946" s="16"/>
      <c r="E946" s="16"/>
    </row>
    <row r="947" spans="1:5" ht="13" x14ac:dyDescent="0.25">
      <c r="A947" s="34"/>
      <c r="B947" s="42" t="s">
        <v>84</v>
      </c>
      <c r="C947" s="25"/>
      <c r="D947" s="25"/>
      <c r="E947" s="25"/>
    </row>
    <row r="948" spans="1:5" x14ac:dyDescent="0.25">
      <c r="A948" s="229" t="s">
        <v>85</v>
      </c>
      <c r="B948" s="208" t="s">
        <v>274</v>
      </c>
      <c r="C948" s="209" t="s">
        <v>15</v>
      </c>
      <c r="D948" s="210">
        <v>60</v>
      </c>
      <c r="E948" s="206"/>
    </row>
    <row r="949" spans="1:5" x14ac:dyDescent="0.25">
      <c r="A949" s="230"/>
      <c r="B949" s="208"/>
      <c r="C949" s="209"/>
      <c r="D949" s="210"/>
      <c r="E949" s="206"/>
    </row>
    <row r="950" spans="1:5" x14ac:dyDescent="0.25">
      <c r="A950" s="230"/>
      <c r="B950" s="208"/>
      <c r="C950" s="209"/>
      <c r="D950" s="210"/>
      <c r="E950" s="206"/>
    </row>
    <row r="951" spans="1:5" x14ac:dyDescent="0.25">
      <c r="A951" s="231"/>
      <c r="B951" s="208"/>
      <c r="C951" s="209"/>
      <c r="D951" s="210"/>
      <c r="E951" s="206"/>
    </row>
    <row r="952" spans="1:5" x14ac:dyDescent="0.25">
      <c r="A952" s="229" t="s">
        <v>86</v>
      </c>
      <c r="B952" s="208" t="s">
        <v>275</v>
      </c>
      <c r="C952" s="209" t="s">
        <v>15</v>
      </c>
      <c r="D952" s="210">
        <v>105</v>
      </c>
      <c r="E952" s="206"/>
    </row>
    <row r="953" spans="1:5" x14ac:dyDescent="0.25">
      <c r="A953" s="230"/>
      <c r="B953" s="208"/>
      <c r="C953" s="209"/>
      <c r="D953" s="210"/>
      <c r="E953" s="206"/>
    </row>
    <row r="954" spans="1:5" x14ac:dyDescent="0.25">
      <c r="A954" s="230"/>
      <c r="B954" s="208"/>
      <c r="C954" s="209"/>
      <c r="D954" s="210"/>
      <c r="E954" s="206"/>
    </row>
    <row r="955" spans="1:5" x14ac:dyDescent="0.25">
      <c r="A955" s="231"/>
      <c r="B955" s="208"/>
      <c r="C955" s="209"/>
      <c r="D955" s="210"/>
      <c r="E955" s="206"/>
    </row>
    <row r="956" spans="1:5" x14ac:dyDescent="0.25">
      <c r="A956" s="229" t="s">
        <v>86</v>
      </c>
      <c r="B956" s="208" t="s">
        <v>278</v>
      </c>
      <c r="C956" s="209" t="s">
        <v>15</v>
      </c>
      <c r="D956" s="210">
        <v>105</v>
      </c>
      <c r="E956" s="206"/>
    </row>
    <row r="957" spans="1:5" x14ac:dyDescent="0.25">
      <c r="A957" s="230"/>
      <c r="B957" s="208"/>
      <c r="C957" s="209"/>
      <c r="D957" s="210"/>
      <c r="E957" s="206"/>
    </row>
    <row r="958" spans="1:5" x14ac:dyDescent="0.25">
      <c r="A958" s="230"/>
      <c r="B958" s="208"/>
      <c r="C958" s="209"/>
      <c r="D958" s="210"/>
      <c r="E958" s="206"/>
    </row>
    <row r="959" spans="1:5" x14ac:dyDescent="0.25">
      <c r="A959" s="231"/>
      <c r="B959" s="208"/>
      <c r="C959" s="209"/>
      <c r="D959" s="210"/>
      <c r="E959" s="206"/>
    </row>
    <row r="960" spans="1:5" x14ac:dyDescent="0.25">
      <c r="A960" s="229" t="s">
        <v>87</v>
      </c>
      <c r="B960" s="208" t="s">
        <v>276</v>
      </c>
      <c r="C960" s="209" t="s">
        <v>15</v>
      </c>
      <c r="D960" s="210">
        <v>35</v>
      </c>
      <c r="E960" s="206"/>
    </row>
    <row r="961" spans="1:5" x14ac:dyDescent="0.25">
      <c r="A961" s="230"/>
      <c r="B961" s="208"/>
      <c r="C961" s="209"/>
      <c r="D961" s="210"/>
      <c r="E961" s="206"/>
    </row>
    <row r="962" spans="1:5" x14ac:dyDescent="0.25">
      <c r="A962" s="230"/>
      <c r="B962" s="208"/>
      <c r="C962" s="209"/>
      <c r="D962" s="210"/>
      <c r="E962" s="206"/>
    </row>
    <row r="963" spans="1:5" x14ac:dyDescent="0.25">
      <c r="A963" s="231"/>
      <c r="B963" s="208"/>
      <c r="C963" s="209"/>
      <c r="D963" s="210"/>
      <c r="E963" s="206"/>
    </row>
    <row r="964" spans="1:5" x14ac:dyDescent="0.25">
      <c r="A964" s="229" t="s">
        <v>87</v>
      </c>
      <c r="B964" s="208" t="s">
        <v>279</v>
      </c>
      <c r="C964" s="209" t="s">
        <v>15</v>
      </c>
      <c r="D964" s="210">
        <v>35</v>
      </c>
      <c r="E964" s="206"/>
    </row>
    <row r="965" spans="1:5" x14ac:dyDescent="0.25">
      <c r="A965" s="230"/>
      <c r="B965" s="208"/>
      <c r="C965" s="209"/>
      <c r="D965" s="210"/>
      <c r="E965" s="206"/>
    </row>
    <row r="966" spans="1:5" x14ac:dyDescent="0.25">
      <c r="A966" s="230"/>
      <c r="B966" s="208"/>
      <c r="C966" s="209"/>
      <c r="D966" s="210"/>
      <c r="E966" s="206"/>
    </row>
    <row r="967" spans="1:5" x14ac:dyDescent="0.25">
      <c r="A967" s="231"/>
      <c r="B967" s="208"/>
      <c r="C967" s="209"/>
      <c r="D967" s="210"/>
      <c r="E967" s="206"/>
    </row>
    <row r="968" spans="1:5" x14ac:dyDescent="0.25">
      <c r="A968" s="229" t="s">
        <v>117</v>
      </c>
      <c r="B968" s="208" t="s">
        <v>118</v>
      </c>
      <c r="C968" s="209" t="s">
        <v>11</v>
      </c>
      <c r="D968" s="210">
        <v>6</v>
      </c>
      <c r="E968" s="206"/>
    </row>
    <row r="969" spans="1:5" x14ac:dyDescent="0.25">
      <c r="A969" s="230"/>
      <c r="B969" s="208"/>
      <c r="C969" s="209"/>
      <c r="D969" s="210"/>
      <c r="E969" s="206"/>
    </row>
    <row r="970" spans="1:5" ht="10.25" customHeight="1" x14ac:dyDescent="0.25">
      <c r="A970" s="230"/>
      <c r="B970" s="208"/>
      <c r="C970" s="209"/>
      <c r="D970" s="210"/>
      <c r="E970" s="206"/>
    </row>
    <row r="971" spans="1:5" x14ac:dyDescent="0.25">
      <c r="A971" s="230"/>
      <c r="B971" s="208"/>
      <c r="C971" s="209"/>
      <c r="D971" s="210"/>
      <c r="E971" s="206"/>
    </row>
    <row r="972" spans="1:5" x14ac:dyDescent="0.25">
      <c r="A972" s="195" t="s">
        <v>354</v>
      </c>
      <c r="B972" s="212" t="s">
        <v>267</v>
      </c>
      <c r="C972" s="219" t="s">
        <v>133</v>
      </c>
      <c r="D972" s="202">
        <v>35</v>
      </c>
      <c r="E972" s="204"/>
    </row>
    <row r="973" spans="1:5" x14ac:dyDescent="0.25">
      <c r="A973" s="196"/>
      <c r="B973" s="213"/>
      <c r="C973" s="220"/>
      <c r="D973" s="203"/>
      <c r="E973" s="205"/>
    </row>
    <row r="974" spans="1:5" x14ac:dyDescent="0.25">
      <c r="A974" s="197"/>
      <c r="B974" s="213"/>
      <c r="C974" s="220"/>
      <c r="D974" s="203"/>
      <c r="E974" s="205"/>
    </row>
    <row r="975" spans="1:5" x14ac:dyDescent="0.25">
      <c r="A975" s="195" t="s">
        <v>355</v>
      </c>
      <c r="B975" s="212" t="s">
        <v>268</v>
      </c>
      <c r="C975" s="219" t="s">
        <v>133</v>
      </c>
      <c r="D975" s="202">
        <v>30</v>
      </c>
      <c r="E975" s="204"/>
    </row>
    <row r="976" spans="1:5" x14ac:dyDescent="0.25">
      <c r="A976" s="196"/>
      <c r="B976" s="213"/>
      <c r="C976" s="220"/>
      <c r="D976" s="203"/>
      <c r="E976" s="205"/>
    </row>
    <row r="977" spans="1:5" x14ac:dyDescent="0.25">
      <c r="A977" s="197"/>
      <c r="B977" s="213"/>
      <c r="C977" s="220"/>
      <c r="D977" s="203"/>
      <c r="E977" s="205"/>
    </row>
    <row r="978" spans="1:5" x14ac:dyDescent="0.25">
      <c r="A978" s="195" t="s">
        <v>356</v>
      </c>
      <c r="B978" s="212" t="s">
        <v>269</v>
      </c>
      <c r="C978" s="219" t="s">
        <v>133</v>
      </c>
      <c r="D978" s="202">
        <v>20</v>
      </c>
      <c r="E978" s="204"/>
    </row>
    <row r="979" spans="1:5" x14ac:dyDescent="0.25">
      <c r="A979" s="196"/>
      <c r="B979" s="213"/>
      <c r="C979" s="220"/>
      <c r="D979" s="203"/>
      <c r="E979" s="205"/>
    </row>
    <row r="980" spans="1:5" x14ac:dyDescent="0.25">
      <c r="A980" s="196"/>
      <c r="B980" s="213"/>
      <c r="C980" s="220"/>
      <c r="D980" s="203"/>
      <c r="E980" s="205"/>
    </row>
    <row r="981" spans="1:5" x14ac:dyDescent="0.25">
      <c r="A981" s="197"/>
      <c r="B981" s="213"/>
      <c r="C981" s="220"/>
      <c r="D981" s="203"/>
      <c r="E981" s="205"/>
    </row>
    <row r="982" spans="1:5" x14ac:dyDescent="0.25">
      <c r="A982" s="195" t="s">
        <v>357</v>
      </c>
      <c r="B982" s="207" t="s">
        <v>270</v>
      </c>
      <c r="C982" s="224" t="s">
        <v>133</v>
      </c>
      <c r="D982" s="225">
        <v>2</v>
      </c>
      <c r="E982" s="226"/>
    </row>
    <row r="983" spans="1:5" x14ac:dyDescent="0.25">
      <c r="A983" s="196"/>
      <c r="B983" s="207"/>
      <c r="C983" s="224"/>
      <c r="D983" s="225"/>
      <c r="E983" s="226"/>
    </row>
    <row r="984" spans="1:5" x14ac:dyDescent="0.25">
      <c r="A984" s="197"/>
      <c r="B984" s="207"/>
      <c r="C984" s="224"/>
      <c r="D984" s="225"/>
      <c r="E984" s="226"/>
    </row>
    <row r="985" spans="1:5" x14ac:dyDescent="0.25">
      <c r="A985" s="195" t="s">
        <v>358</v>
      </c>
      <c r="B985" s="207" t="s">
        <v>271</v>
      </c>
      <c r="C985" s="224" t="s">
        <v>133</v>
      </c>
      <c r="D985" s="225">
        <v>4</v>
      </c>
      <c r="E985" s="226"/>
    </row>
    <row r="986" spans="1:5" x14ac:dyDescent="0.25">
      <c r="A986" s="196"/>
      <c r="B986" s="207"/>
      <c r="C986" s="224"/>
      <c r="D986" s="225"/>
      <c r="E986" s="226"/>
    </row>
    <row r="987" spans="1:5" x14ac:dyDescent="0.25">
      <c r="A987" s="196"/>
      <c r="B987" s="207"/>
      <c r="C987" s="224"/>
      <c r="D987" s="225"/>
      <c r="E987" s="226"/>
    </row>
    <row r="988" spans="1:5" x14ac:dyDescent="0.25">
      <c r="A988" s="197"/>
      <c r="B988" s="207"/>
      <c r="C988" s="224"/>
      <c r="D988" s="225"/>
      <c r="E988" s="226"/>
    </row>
    <row r="989" spans="1:5" x14ac:dyDescent="0.25">
      <c r="A989" s="195" t="s">
        <v>359</v>
      </c>
      <c r="B989" s="207" t="s">
        <v>280</v>
      </c>
      <c r="C989" s="224" t="s">
        <v>11</v>
      </c>
      <c r="D989" s="225">
        <v>9</v>
      </c>
      <c r="E989" s="226"/>
    </row>
    <row r="990" spans="1:5" x14ac:dyDescent="0.25">
      <c r="A990" s="196"/>
      <c r="B990" s="207"/>
      <c r="C990" s="224"/>
      <c r="D990" s="225"/>
      <c r="E990" s="226"/>
    </row>
    <row r="991" spans="1:5" x14ac:dyDescent="0.25">
      <c r="A991" s="196"/>
      <c r="B991" s="207"/>
      <c r="C991" s="224"/>
      <c r="D991" s="225"/>
      <c r="E991" s="226"/>
    </row>
    <row r="992" spans="1:5" x14ac:dyDescent="0.25">
      <c r="A992" s="197"/>
      <c r="B992" s="207"/>
      <c r="C992" s="224"/>
      <c r="D992" s="225"/>
      <c r="E992" s="226"/>
    </row>
    <row r="993" spans="1:5" x14ac:dyDescent="0.25">
      <c r="A993" s="195" t="s">
        <v>360</v>
      </c>
      <c r="B993" s="207" t="s">
        <v>281</v>
      </c>
      <c r="C993" s="224" t="s">
        <v>11</v>
      </c>
      <c r="D993" s="225">
        <v>1</v>
      </c>
      <c r="E993" s="226"/>
    </row>
    <row r="994" spans="1:5" x14ac:dyDescent="0.25">
      <c r="A994" s="196"/>
      <c r="B994" s="207"/>
      <c r="C994" s="224"/>
      <c r="D994" s="225"/>
      <c r="E994" s="226"/>
    </row>
    <row r="995" spans="1:5" x14ac:dyDescent="0.25">
      <c r="A995" s="196"/>
      <c r="B995" s="207"/>
      <c r="C995" s="224"/>
      <c r="D995" s="225"/>
      <c r="E995" s="226"/>
    </row>
    <row r="996" spans="1:5" x14ac:dyDescent="0.25">
      <c r="A996" s="197"/>
      <c r="B996" s="207"/>
      <c r="C996" s="224"/>
      <c r="D996" s="225"/>
      <c r="E996" s="226"/>
    </row>
    <row r="997" spans="1:5" x14ac:dyDescent="0.25">
      <c r="A997" s="195" t="s">
        <v>361</v>
      </c>
      <c r="B997" s="207" t="s">
        <v>273</v>
      </c>
      <c r="C997" s="224" t="s">
        <v>15</v>
      </c>
      <c r="D997" s="225">
        <v>180</v>
      </c>
      <c r="E997" s="226"/>
    </row>
    <row r="998" spans="1:5" x14ac:dyDescent="0.25">
      <c r="A998" s="196"/>
      <c r="B998" s="207"/>
      <c r="C998" s="224"/>
      <c r="D998" s="225"/>
      <c r="E998" s="226"/>
    </row>
    <row r="999" spans="1:5" x14ac:dyDescent="0.25">
      <c r="A999" s="196"/>
      <c r="B999" s="207"/>
      <c r="C999" s="224"/>
      <c r="D999" s="225"/>
      <c r="E999" s="226"/>
    </row>
    <row r="1000" spans="1:5" x14ac:dyDescent="0.25">
      <c r="A1000" s="197"/>
      <c r="B1000" s="207"/>
      <c r="C1000" s="224"/>
      <c r="D1000" s="225"/>
      <c r="E1000" s="226"/>
    </row>
    <row r="1001" spans="1:5" x14ac:dyDescent="0.25">
      <c r="A1001" s="195" t="s">
        <v>362</v>
      </c>
      <c r="B1001" s="207" t="s">
        <v>272</v>
      </c>
      <c r="C1001" s="224" t="s">
        <v>11</v>
      </c>
      <c r="D1001" s="225">
        <v>9</v>
      </c>
      <c r="E1001" s="226"/>
    </row>
    <row r="1002" spans="1:5" ht="12.65" customHeight="1" x14ac:dyDescent="0.25">
      <c r="A1002" s="196"/>
      <c r="B1002" s="207"/>
      <c r="C1002" s="224"/>
      <c r="D1002" s="225"/>
      <c r="E1002" s="226"/>
    </row>
    <row r="1003" spans="1:5" x14ac:dyDescent="0.25">
      <c r="A1003" s="196"/>
      <c r="B1003" s="207"/>
      <c r="C1003" s="224"/>
      <c r="D1003" s="225"/>
      <c r="E1003" s="226"/>
    </row>
    <row r="1004" spans="1:5" x14ac:dyDescent="0.25">
      <c r="A1004" s="196"/>
      <c r="B1004" s="207"/>
      <c r="C1004" s="224"/>
      <c r="D1004" s="225"/>
      <c r="E1004" s="226"/>
    </row>
    <row r="1005" spans="1:5" x14ac:dyDescent="0.25">
      <c r="A1005" s="196"/>
      <c r="B1005" s="207"/>
      <c r="C1005" s="224"/>
      <c r="D1005" s="225"/>
      <c r="E1005" s="226"/>
    </row>
    <row r="1006" spans="1:5" x14ac:dyDescent="0.25">
      <c r="A1006" s="197"/>
      <c r="B1006" s="207"/>
      <c r="C1006" s="224"/>
      <c r="D1006" s="225"/>
      <c r="E1006" s="226"/>
    </row>
    <row r="1007" spans="1:5" ht="12.5" thickBot="1" x14ac:dyDescent="0.3">
      <c r="A1007" s="257"/>
      <c r="B1007" s="258"/>
      <c r="C1007" s="258"/>
      <c r="D1007" s="43"/>
      <c r="E1007" s="43"/>
    </row>
    <row r="1008" spans="1:5" ht="12" x14ac:dyDescent="0.25">
      <c r="A1008" s="34"/>
      <c r="B1008" s="17" t="s">
        <v>88</v>
      </c>
      <c r="C1008" s="25"/>
      <c r="D1008" s="25"/>
      <c r="E1008" s="25"/>
    </row>
    <row r="1009" spans="1:5" x14ac:dyDescent="0.25">
      <c r="A1009" s="229" t="s">
        <v>89</v>
      </c>
      <c r="B1009" s="208" t="s">
        <v>399</v>
      </c>
      <c r="C1009" s="209" t="s">
        <v>11</v>
      </c>
      <c r="D1009" s="210">
        <v>35</v>
      </c>
      <c r="E1009" s="206"/>
    </row>
    <row r="1010" spans="1:5" x14ac:dyDescent="0.25">
      <c r="A1010" s="230"/>
      <c r="B1010" s="208"/>
      <c r="C1010" s="209"/>
      <c r="D1010" s="210"/>
      <c r="E1010" s="206"/>
    </row>
    <row r="1011" spans="1:5" x14ac:dyDescent="0.25">
      <c r="A1011" s="231"/>
      <c r="B1011" s="208"/>
      <c r="C1011" s="209"/>
      <c r="D1011" s="210"/>
      <c r="E1011" s="206"/>
    </row>
    <row r="1012" spans="1:5" x14ac:dyDescent="0.25">
      <c r="A1012" s="229" t="s">
        <v>91</v>
      </c>
      <c r="B1012" s="208" t="s">
        <v>90</v>
      </c>
      <c r="C1012" s="209" t="s">
        <v>11</v>
      </c>
      <c r="D1012" s="210">
        <v>30</v>
      </c>
      <c r="E1012" s="206"/>
    </row>
    <row r="1013" spans="1:5" x14ac:dyDescent="0.25">
      <c r="A1013" s="230"/>
      <c r="B1013" s="208"/>
      <c r="C1013" s="209"/>
      <c r="D1013" s="210"/>
      <c r="E1013" s="206"/>
    </row>
    <row r="1014" spans="1:5" x14ac:dyDescent="0.25">
      <c r="A1014" s="230"/>
      <c r="B1014" s="208"/>
      <c r="C1014" s="209"/>
      <c r="D1014" s="210"/>
      <c r="E1014" s="206"/>
    </row>
    <row r="1015" spans="1:5" x14ac:dyDescent="0.25">
      <c r="A1015" s="231"/>
      <c r="B1015" s="208"/>
      <c r="C1015" s="209"/>
      <c r="D1015" s="210"/>
      <c r="E1015" s="206"/>
    </row>
    <row r="1016" spans="1:5" x14ac:dyDescent="0.25">
      <c r="A1016" s="229" t="s">
        <v>93</v>
      </c>
      <c r="B1016" s="244" t="s">
        <v>92</v>
      </c>
      <c r="C1016" s="209" t="s">
        <v>11</v>
      </c>
      <c r="D1016" s="210">
        <v>2</v>
      </c>
      <c r="E1016" s="206"/>
    </row>
    <row r="1017" spans="1:5" x14ac:dyDescent="0.25">
      <c r="A1017" s="230"/>
      <c r="B1017" s="244"/>
      <c r="C1017" s="209"/>
      <c r="D1017" s="210"/>
      <c r="E1017" s="206"/>
    </row>
    <row r="1018" spans="1:5" x14ac:dyDescent="0.25">
      <c r="A1018" s="230"/>
      <c r="B1018" s="244"/>
      <c r="C1018" s="209"/>
      <c r="D1018" s="210"/>
      <c r="E1018" s="206"/>
    </row>
    <row r="1019" spans="1:5" x14ac:dyDescent="0.25">
      <c r="A1019" s="230"/>
      <c r="B1019" s="244"/>
      <c r="C1019" s="209"/>
      <c r="D1019" s="210"/>
      <c r="E1019" s="206"/>
    </row>
    <row r="1020" spans="1:5" x14ac:dyDescent="0.25">
      <c r="A1020" s="231"/>
      <c r="B1020" s="244"/>
      <c r="C1020" s="209"/>
      <c r="D1020" s="210"/>
      <c r="E1020" s="206"/>
    </row>
    <row r="1021" spans="1:5" x14ac:dyDescent="0.25">
      <c r="A1021" s="229" t="s">
        <v>95</v>
      </c>
      <c r="B1021" s="244" t="s">
        <v>94</v>
      </c>
      <c r="C1021" s="209" t="s">
        <v>11</v>
      </c>
      <c r="D1021" s="210">
        <v>4</v>
      </c>
      <c r="E1021" s="206"/>
    </row>
    <row r="1022" spans="1:5" x14ac:dyDescent="0.25">
      <c r="A1022" s="230"/>
      <c r="B1022" s="244"/>
      <c r="C1022" s="209"/>
      <c r="D1022" s="210"/>
      <c r="E1022" s="206"/>
    </row>
    <row r="1023" spans="1:5" x14ac:dyDescent="0.25">
      <c r="A1023" s="230"/>
      <c r="B1023" s="244"/>
      <c r="C1023" s="209"/>
      <c r="D1023" s="210"/>
      <c r="E1023" s="206"/>
    </row>
    <row r="1024" spans="1:5" x14ac:dyDescent="0.25">
      <c r="A1024" s="230"/>
      <c r="B1024" s="244"/>
      <c r="C1024" s="209"/>
      <c r="D1024" s="210"/>
      <c r="E1024" s="206"/>
    </row>
    <row r="1025" spans="1:5" x14ac:dyDescent="0.25">
      <c r="A1025" s="231"/>
      <c r="B1025" s="244"/>
      <c r="C1025" s="209"/>
      <c r="D1025" s="210"/>
      <c r="E1025" s="206"/>
    </row>
    <row r="1026" spans="1:5" x14ac:dyDescent="0.25">
      <c r="A1026" s="229" t="s">
        <v>96</v>
      </c>
      <c r="B1026" s="244" t="s">
        <v>398</v>
      </c>
      <c r="C1026" s="209" t="s">
        <v>11</v>
      </c>
      <c r="D1026" s="210">
        <v>20</v>
      </c>
      <c r="E1026" s="206"/>
    </row>
    <row r="1027" spans="1:5" x14ac:dyDescent="0.25">
      <c r="A1027" s="230"/>
      <c r="B1027" s="244"/>
      <c r="C1027" s="209"/>
      <c r="D1027" s="210"/>
      <c r="E1027" s="206"/>
    </row>
    <row r="1028" spans="1:5" x14ac:dyDescent="0.25">
      <c r="A1028" s="231"/>
      <c r="B1028" s="244"/>
      <c r="C1028" s="209"/>
      <c r="D1028" s="210"/>
      <c r="E1028" s="206"/>
    </row>
    <row r="1029" spans="1:5" x14ac:dyDescent="0.25">
      <c r="A1029" s="229" t="s">
        <v>121</v>
      </c>
      <c r="B1029" s="244" t="s">
        <v>277</v>
      </c>
      <c r="C1029" s="209" t="s">
        <v>11</v>
      </c>
      <c r="D1029" s="210">
        <v>12</v>
      </c>
      <c r="E1029" s="206"/>
    </row>
    <row r="1030" spans="1:5" x14ac:dyDescent="0.25">
      <c r="A1030" s="230"/>
      <c r="B1030" s="244"/>
      <c r="C1030" s="209"/>
      <c r="D1030" s="210"/>
      <c r="E1030" s="206"/>
    </row>
    <row r="1031" spans="1:5" x14ac:dyDescent="0.25">
      <c r="A1031" s="230"/>
      <c r="B1031" s="244"/>
      <c r="C1031" s="209"/>
      <c r="D1031" s="210"/>
      <c r="E1031" s="206"/>
    </row>
    <row r="1032" spans="1:5" x14ac:dyDescent="0.25">
      <c r="A1032" s="231"/>
      <c r="B1032" s="244"/>
      <c r="C1032" s="209"/>
      <c r="D1032" s="210"/>
      <c r="E1032" s="206"/>
    </row>
    <row r="1033" spans="1:5" x14ac:dyDescent="0.25">
      <c r="A1033" s="229" t="s">
        <v>396</v>
      </c>
      <c r="B1033" s="244" t="s">
        <v>408</v>
      </c>
      <c r="C1033" s="209" t="s">
        <v>11</v>
      </c>
      <c r="D1033" s="210">
        <v>12</v>
      </c>
      <c r="E1033" s="206"/>
    </row>
    <row r="1034" spans="1:5" x14ac:dyDescent="0.25">
      <c r="A1034" s="230"/>
      <c r="B1034" s="244"/>
      <c r="C1034" s="209"/>
      <c r="D1034" s="210"/>
      <c r="E1034" s="206"/>
    </row>
    <row r="1035" spans="1:5" x14ac:dyDescent="0.25">
      <c r="A1035" s="230"/>
      <c r="B1035" s="244"/>
      <c r="C1035" s="209"/>
      <c r="D1035" s="210"/>
      <c r="E1035" s="206"/>
    </row>
    <row r="1036" spans="1:5" ht="61.25" customHeight="1" x14ac:dyDescent="0.25">
      <c r="A1036" s="231"/>
      <c r="B1036" s="244"/>
      <c r="C1036" s="209"/>
      <c r="D1036" s="210"/>
      <c r="E1036" s="206"/>
    </row>
    <row r="1037" spans="1:5" x14ac:dyDescent="0.25">
      <c r="A1037" s="229" t="s">
        <v>397</v>
      </c>
      <c r="B1037" s="244" t="s">
        <v>409</v>
      </c>
      <c r="C1037" s="209" t="s">
        <v>11</v>
      </c>
      <c r="D1037" s="210">
        <v>10</v>
      </c>
      <c r="E1037" s="206"/>
    </row>
    <row r="1038" spans="1:5" x14ac:dyDescent="0.25">
      <c r="A1038" s="230"/>
      <c r="B1038" s="244"/>
      <c r="C1038" s="209"/>
      <c r="D1038" s="210"/>
      <c r="E1038" s="206"/>
    </row>
    <row r="1039" spans="1:5" x14ac:dyDescent="0.25">
      <c r="A1039" s="230"/>
      <c r="B1039" s="244"/>
      <c r="C1039" s="209"/>
      <c r="D1039" s="210"/>
      <c r="E1039" s="206"/>
    </row>
    <row r="1040" spans="1:5" ht="73.25" customHeight="1" x14ac:dyDescent="0.25">
      <c r="A1040" s="231"/>
      <c r="B1040" s="244"/>
      <c r="C1040" s="209"/>
      <c r="D1040" s="210"/>
      <c r="E1040" s="206"/>
    </row>
    <row r="1041" spans="1:5" ht="12" x14ac:dyDescent="0.25">
      <c r="A1041" s="248"/>
      <c r="B1041" s="249"/>
      <c r="C1041" s="249"/>
      <c r="D1041" s="13"/>
      <c r="E1041" s="14"/>
    </row>
    <row r="1042" spans="1:5" ht="12" x14ac:dyDescent="0.25">
      <c r="A1042" s="39"/>
      <c r="B1042" s="40" t="s">
        <v>97</v>
      </c>
      <c r="C1042" s="41"/>
      <c r="D1042" s="41"/>
      <c r="E1042" s="41"/>
    </row>
    <row r="1043" spans="1:5" x14ac:dyDescent="0.25">
      <c r="A1043" s="229" t="s">
        <v>98</v>
      </c>
      <c r="B1043" s="244" t="s">
        <v>225</v>
      </c>
      <c r="C1043" s="209" t="s">
        <v>11</v>
      </c>
      <c r="D1043" s="210">
        <v>10</v>
      </c>
      <c r="E1043" s="206"/>
    </row>
    <row r="1044" spans="1:5" x14ac:dyDescent="0.25">
      <c r="A1044" s="230"/>
      <c r="B1044" s="244"/>
      <c r="C1044" s="209"/>
      <c r="D1044" s="210"/>
      <c r="E1044" s="206"/>
    </row>
    <row r="1045" spans="1:5" x14ac:dyDescent="0.25">
      <c r="A1045" s="230"/>
      <c r="B1045" s="244"/>
      <c r="C1045" s="209"/>
      <c r="D1045" s="210"/>
      <c r="E1045" s="206"/>
    </row>
    <row r="1046" spans="1:5" x14ac:dyDescent="0.25">
      <c r="A1046" s="230"/>
      <c r="B1046" s="244"/>
      <c r="C1046" s="209"/>
      <c r="D1046" s="210"/>
      <c r="E1046" s="206"/>
    </row>
    <row r="1047" spans="1:5" x14ac:dyDescent="0.25">
      <c r="A1047" s="230"/>
      <c r="B1047" s="244"/>
      <c r="C1047" s="209"/>
      <c r="D1047" s="210"/>
      <c r="E1047" s="206"/>
    </row>
    <row r="1048" spans="1:5" x14ac:dyDescent="0.25">
      <c r="A1048" s="230"/>
      <c r="B1048" s="244"/>
      <c r="C1048" s="209"/>
      <c r="D1048" s="210"/>
      <c r="E1048" s="206"/>
    </row>
    <row r="1049" spans="1:5" ht="11" customHeight="1" x14ac:dyDescent="0.25">
      <c r="A1049" s="231"/>
      <c r="B1049" s="244"/>
      <c r="C1049" s="209"/>
      <c r="D1049" s="210"/>
      <c r="E1049" s="206"/>
    </row>
    <row r="1050" spans="1:5" x14ac:dyDescent="0.25">
      <c r="A1050" s="229" t="s">
        <v>99</v>
      </c>
      <c r="B1050" s="244" t="s">
        <v>226</v>
      </c>
      <c r="C1050" s="209" t="s">
        <v>11</v>
      </c>
      <c r="D1050" s="210">
        <v>3</v>
      </c>
      <c r="E1050" s="206"/>
    </row>
    <row r="1051" spans="1:5" x14ac:dyDescent="0.25">
      <c r="A1051" s="230"/>
      <c r="B1051" s="244"/>
      <c r="C1051" s="209"/>
      <c r="D1051" s="210"/>
      <c r="E1051" s="206"/>
    </row>
    <row r="1052" spans="1:5" x14ac:dyDescent="0.25">
      <c r="A1052" s="230"/>
      <c r="B1052" s="244"/>
      <c r="C1052" s="209"/>
      <c r="D1052" s="210"/>
      <c r="E1052" s="206"/>
    </row>
    <row r="1053" spans="1:5" x14ac:dyDescent="0.25">
      <c r="A1053" s="230"/>
      <c r="B1053" s="244"/>
      <c r="C1053" s="209"/>
      <c r="D1053" s="210"/>
      <c r="E1053" s="206"/>
    </row>
    <row r="1054" spans="1:5" ht="20.399999999999999" customHeight="1" x14ac:dyDescent="0.25">
      <c r="A1054" s="230"/>
      <c r="B1054" s="244"/>
      <c r="C1054" s="209"/>
      <c r="D1054" s="210"/>
      <c r="E1054" s="206"/>
    </row>
    <row r="1055" spans="1:5" x14ac:dyDescent="0.25">
      <c r="A1055" s="230"/>
      <c r="B1055" s="244"/>
      <c r="C1055" s="209"/>
      <c r="D1055" s="210"/>
      <c r="E1055" s="206"/>
    </row>
    <row r="1056" spans="1:5" x14ac:dyDescent="0.25">
      <c r="A1056" s="231"/>
      <c r="B1056" s="244"/>
      <c r="C1056" s="209"/>
      <c r="D1056" s="210"/>
      <c r="E1056" s="206"/>
    </row>
    <row r="1057" spans="1:5" x14ac:dyDescent="0.25">
      <c r="A1057" s="229" t="s">
        <v>100</v>
      </c>
      <c r="B1057" s="244" t="s">
        <v>227</v>
      </c>
      <c r="C1057" s="209" t="s">
        <v>11</v>
      </c>
      <c r="D1057" s="210">
        <v>3</v>
      </c>
      <c r="E1057" s="206"/>
    </row>
    <row r="1058" spans="1:5" x14ac:dyDescent="0.25">
      <c r="A1058" s="230"/>
      <c r="B1058" s="244"/>
      <c r="C1058" s="209"/>
      <c r="D1058" s="210"/>
      <c r="E1058" s="206"/>
    </row>
    <row r="1059" spans="1:5" x14ac:dyDescent="0.25">
      <c r="A1059" s="230"/>
      <c r="B1059" s="244"/>
      <c r="C1059" s="209"/>
      <c r="D1059" s="210"/>
      <c r="E1059" s="206"/>
    </row>
    <row r="1060" spans="1:5" ht="15" customHeight="1" x14ac:dyDescent="0.25">
      <c r="A1060" s="230"/>
      <c r="B1060" s="244"/>
      <c r="C1060" s="209"/>
      <c r="D1060" s="210"/>
      <c r="E1060" s="206"/>
    </row>
    <row r="1061" spans="1:5" x14ac:dyDescent="0.25">
      <c r="A1061" s="230"/>
      <c r="B1061" s="244"/>
      <c r="C1061" s="209"/>
      <c r="D1061" s="210"/>
      <c r="E1061" s="206"/>
    </row>
    <row r="1062" spans="1:5" x14ac:dyDescent="0.25">
      <c r="A1062" s="230"/>
      <c r="B1062" s="244"/>
      <c r="C1062" s="209"/>
      <c r="D1062" s="210"/>
      <c r="E1062" s="206"/>
    </row>
    <row r="1063" spans="1:5" ht="17" customHeight="1" x14ac:dyDescent="0.25">
      <c r="A1063" s="231"/>
      <c r="B1063" s="244"/>
      <c r="C1063" s="209"/>
      <c r="D1063" s="210"/>
      <c r="E1063" s="206"/>
    </row>
    <row r="1064" spans="1:5" x14ac:dyDescent="0.25">
      <c r="A1064" s="229" t="s">
        <v>101</v>
      </c>
      <c r="B1064" s="244" t="s">
        <v>228</v>
      </c>
      <c r="C1064" s="209" t="s">
        <v>11</v>
      </c>
      <c r="D1064" s="210">
        <v>2</v>
      </c>
      <c r="E1064" s="206"/>
    </row>
    <row r="1065" spans="1:5" x14ac:dyDescent="0.25">
      <c r="A1065" s="230"/>
      <c r="B1065" s="244"/>
      <c r="C1065" s="209"/>
      <c r="D1065" s="210"/>
      <c r="E1065" s="206"/>
    </row>
    <row r="1066" spans="1:5" x14ac:dyDescent="0.25">
      <c r="A1066" s="230"/>
      <c r="B1066" s="244"/>
      <c r="C1066" s="209"/>
      <c r="D1066" s="210"/>
      <c r="E1066" s="206"/>
    </row>
    <row r="1067" spans="1:5" x14ac:dyDescent="0.25">
      <c r="A1067" s="231"/>
      <c r="B1067" s="244"/>
      <c r="C1067" s="209"/>
      <c r="D1067" s="210"/>
      <c r="E1067" s="206"/>
    </row>
    <row r="1068" spans="1:5" ht="12" x14ac:dyDescent="0.25">
      <c r="A1068" s="248"/>
      <c r="B1068" s="249"/>
      <c r="C1068" s="249"/>
      <c r="D1068" s="13"/>
      <c r="E1068" s="14"/>
    </row>
    <row r="1069" spans="1:5" ht="12" x14ac:dyDescent="0.25">
      <c r="A1069" s="39"/>
      <c r="B1069" s="40" t="s">
        <v>102</v>
      </c>
      <c r="C1069" s="41"/>
      <c r="D1069" s="41"/>
      <c r="E1069" s="41"/>
    </row>
    <row r="1070" spans="1:5" x14ac:dyDescent="0.25">
      <c r="A1070" s="229" t="s">
        <v>103</v>
      </c>
      <c r="B1070" s="244" t="s">
        <v>229</v>
      </c>
      <c r="C1070" s="209" t="s">
        <v>11</v>
      </c>
      <c r="D1070" s="210">
        <v>10</v>
      </c>
      <c r="E1070" s="206"/>
    </row>
    <row r="1071" spans="1:5" x14ac:dyDescent="0.25">
      <c r="A1071" s="230"/>
      <c r="B1071" s="244"/>
      <c r="C1071" s="209"/>
      <c r="D1071" s="210"/>
      <c r="E1071" s="206"/>
    </row>
    <row r="1072" spans="1:5" x14ac:dyDescent="0.25">
      <c r="A1072" s="230"/>
      <c r="B1072" s="244"/>
      <c r="C1072" s="209"/>
      <c r="D1072" s="210"/>
      <c r="E1072" s="206"/>
    </row>
    <row r="1073" spans="1:5" x14ac:dyDescent="0.25">
      <c r="A1073" s="230"/>
      <c r="B1073" s="244"/>
      <c r="C1073" s="209"/>
      <c r="D1073" s="210"/>
      <c r="E1073" s="206"/>
    </row>
    <row r="1074" spans="1:5" x14ac:dyDescent="0.25">
      <c r="A1074" s="230"/>
      <c r="B1074" s="244"/>
      <c r="C1074" s="209"/>
      <c r="D1074" s="210"/>
      <c r="E1074" s="206"/>
    </row>
    <row r="1075" spans="1:5" x14ac:dyDescent="0.25">
      <c r="A1075" s="230"/>
      <c r="B1075" s="244"/>
      <c r="C1075" s="209"/>
      <c r="D1075" s="210"/>
      <c r="E1075" s="206"/>
    </row>
    <row r="1076" spans="1:5" x14ac:dyDescent="0.25">
      <c r="A1076" s="230"/>
      <c r="B1076" s="244"/>
      <c r="C1076" s="209"/>
      <c r="D1076" s="210"/>
      <c r="E1076" s="206"/>
    </row>
    <row r="1077" spans="1:5" x14ac:dyDescent="0.25">
      <c r="A1077" s="231"/>
      <c r="B1077" s="244"/>
      <c r="C1077" s="209"/>
      <c r="D1077" s="210"/>
      <c r="E1077" s="206"/>
    </row>
    <row r="1078" spans="1:5" x14ac:dyDescent="0.25">
      <c r="A1078" s="229" t="s">
        <v>104</v>
      </c>
      <c r="B1078" s="208" t="s">
        <v>138</v>
      </c>
      <c r="C1078" s="209" t="s">
        <v>11</v>
      </c>
      <c r="D1078" s="210">
        <v>1</v>
      </c>
      <c r="E1078" s="206"/>
    </row>
    <row r="1079" spans="1:5" x14ac:dyDescent="0.25">
      <c r="A1079" s="230"/>
      <c r="B1079" s="208"/>
      <c r="C1079" s="209"/>
      <c r="D1079" s="210"/>
      <c r="E1079" s="206"/>
    </row>
    <row r="1080" spans="1:5" x14ac:dyDescent="0.25">
      <c r="A1080" s="230"/>
      <c r="B1080" s="208"/>
      <c r="C1080" s="209"/>
      <c r="D1080" s="210"/>
      <c r="E1080" s="206"/>
    </row>
    <row r="1081" spans="1:5" x14ac:dyDescent="0.25">
      <c r="A1081" s="230"/>
      <c r="B1081" s="208"/>
      <c r="C1081" s="209"/>
      <c r="D1081" s="210"/>
      <c r="E1081" s="206"/>
    </row>
    <row r="1082" spans="1:5" x14ac:dyDescent="0.25">
      <c r="A1082" s="230"/>
      <c r="B1082" s="208"/>
      <c r="C1082" s="209"/>
      <c r="D1082" s="210"/>
      <c r="E1082" s="206"/>
    </row>
    <row r="1083" spans="1:5" x14ac:dyDescent="0.25">
      <c r="A1083" s="230"/>
      <c r="B1083" s="208"/>
      <c r="C1083" s="209"/>
      <c r="D1083" s="210"/>
      <c r="E1083" s="206"/>
    </row>
    <row r="1084" spans="1:5" x14ac:dyDescent="0.25">
      <c r="A1084" s="230"/>
      <c r="B1084" s="208"/>
      <c r="C1084" s="209"/>
      <c r="D1084" s="210"/>
      <c r="E1084" s="206"/>
    </row>
    <row r="1085" spans="1:5" x14ac:dyDescent="0.25">
      <c r="A1085" s="230"/>
      <c r="B1085" s="208"/>
      <c r="C1085" s="209"/>
      <c r="D1085" s="210"/>
      <c r="E1085" s="206"/>
    </row>
    <row r="1086" spans="1:5" x14ac:dyDescent="0.25">
      <c r="A1086" s="231"/>
      <c r="B1086" s="208"/>
      <c r="C1086" s="209"/>
      <c r="D1086" s="210"/>
      <c r="E1086" s="206"/>
    </row>
    <row r="1087" spans="1:5" x14ac:dyDescent="0.25">
      <c r="A1087" s="229" t="s">
        <v>106</v>
      </c>
      <c r="B1087" s="208" t="s">
        <v>105</v>
      </c>
      <c r="C1087" s="209" t="s">
        <v>11</v>
      </c>
      <c r="D1087" s="210">
        <v>1</v>
      </c>
      <c r="E1087" s="206"/>
    </row>
    <row r="1088" spans="1:5" x14ac:dyDescent="0.25">
      <c r="A1088" s="230"/>
      <c r="B1088" s="208"/>
      <c r="C1088" s="209"/>
      <c r="D1088" s="210"/>
      <c r="E1088" s="206"/>
    </row>
    <row r="1089" spans="1:5" x14ac:dyDescent="0.25">
      <c r="A1089" s="230"/>
      <c r="B1089" s="208"/>
      <c r="C1089" s="209"/>
      <c r="D1089" s="210"/>
      <c r="E1089" s="206"/>
    </row>
    <row r="1090" spans="1:5" x14ac:dyDescent="0.25">
      <c r="A1090" s="230"/>
      <c r="B1090" s="208"/>
      <c r="C1090" s="209"/>
      <c r="D1090" s="210"/>
      <c r="E1090" s="206"/>
    </row>
    <row r="1091" spans="1:5" x14ac:dyDescent="0.25">
      <c r="A1091" s="230"/>
      <c r="B1091" s="208"/>
      <c r="C1091" s="209"/>
      <c r="D1091" s="210"/>
      <c r="E1091" s="206"/>
    </row>
    <row r="1092" spans="1:5" x14ac:dyDescent="0.25">
      <c r="A1092" s="230"/>
      <c r="B1092" s="208"/>
      <c r="C1092" s="209"/>
      <c r="D1092" s="210"/>
      <c r="E1092" s="206"/>
    </row>
    <row r="1093" spans="1:5" x14ac:dyDescent="0.25">
      <c r="A1093" s="230"/>
      <c r="B1093" s="208"/>
      <c r="C1093" s="209"/>
      <c r="D1093" s="210"/>
      <c r="E1093" s="206"/>
    </row>
    <row r="1094" spans="1:5" x14ac:dyDescent="0.25">
      <c r="A1094" s="230"/>
      <c r="B1094" s="208"/>
      <c r="C1094" s="209"/>
      <c r="D1094" s="210"/>
      <c r="E1094" s="206"/>
    </row>
    <row r="1095" spans="1:5" x14ac:dyDescent="0.25">
      <c r="A1095" s="231"/>
      <c r="B1095" s="208"/>
      <c r="C1095" s="209"/>
      <c r="D1095" s="210"/>
      <c r="E1095" s="206"/>
    </row>
    <row r="1096" spans="1:5" x14ac:dyDescent="0.25">
      <c r="A1096" s="229" t="s">
        <v>108</v>
      </c>
      <c r="B1096" s="208" t="s">
        <v>107</v>
      </c>
      <c r="C1096" s="209" t="s">
        <v>11</v>
      </c>
      <c r="D1096" s="210">
        <v>1</v>
      </c>
      <c r="E1096" s="206"/>
    </row>
    <row r="1097" spans="1:5" x14ac:dyDescent="0.25">
      <c r="A1097" s="230"/>
      <c r="B1097" s="208"/>
      <c r="C1097" s="209"/>
      <c r="D1097" s="210"/>
      <c r="E1097" s="206"/>
    </row>
    <row r="1098" spans="1:5" x14ac:dyDescent="0.25">
      <c r="A1098" s="230"/>
      <c r="B1098" s="208"/>
      <c r="C1098" s="209"/>
      <c r="D1098" s="210"/>
      <c r="E1098" s="206"/>
    </row>
    <row r="1099" spans="1:5" x14ac:dyDescent="0.25">
      <c r="A1099" s="230"/>
      <c r="B1099" s="208"/>
      <c r="C1099" s="209"/>
      <c r="D1099" s="210"/>
      <c r="E1099" s="206"/>
    </row>
    <row r="1100" spans="1:5" x14ac:dyDescent="0.25">
      <c r="A1100" s="230"/>
      <c r="B1100" s="208"/>
      <c r="C1100" s="209"/>
      <c r="D1100" s="210"/>
      <c r="E1100" s="206"/>
    </row>
    <row r="1101" spans="1:5" x14ac:dyDescent="0.25">
      <c r="A1101" s="230"/>
      <c r="B1101" s="208"/>
      <c r="C1101" s="209"/>
      <c r="D1101" s="210"/>
      <c r="E1101" s="206"/>
    </row>
    <row r="1102" spans="1:5" x14ac:dyDescent="0.25">
      <c r="A1102" s="230"/>
      <c r="B1102" s="208"/>
      <c r="C1102" s="209"/>
      <c r="D1102" s="210"/>
      <c r="E1102" s="206"/>
    </row>
    <row r="1103" spans="1:5" x14ac:dyDescent="0.25">
      <c r="A1103" s="230"/>
      <c r="B1103" s="208"/>
      <c r="C1103" s="209"/>
      <c r="D1103" s="210"/>
      <c r="E1103" s="206"/>
    </row>
    <row r="1104" spans="1:5" x14ac:dyDescent="0.25">
      <c r="A1104" s="231"/>
      <c r="B1104" s="208"/>
      <c r="C1104" s="209"/>
      <c r="D1104" s="210"/>
      <c r="E1104" s="206"/>
    </row>
    <row r="1105" spans="1:5" x14ac:dyDescent="0.25">
      <c r="A1105" s="229" t="s">
        <v>109</v>
      </c>
      <c r="B1105" s="208" t="s">
        <v>122</v>
      </c>
      <c r="C1105" s="209" t="s">
        <v>11</v>
      </c>
      <c r="D1105" s="210">
        <v>1</v>
      </c>
      <c r="E1105" s="206"/>
    </row>
    <row r="1106" spans="1:5" x14ac:dyDescent="0.25">
      <c r="A1106" s="230"/>
      <c r="B1106" s="208"/>
      <c r="C1106" s="209"/>
      <c r="D1106" s="210"/>
      <c r="E1106" s="206"/>
    </row>
    <row r="1107" spans="1:5" x14ac:dyDescent="0.25">
      <c r="A1107" s="230"/>
      <c r="B1107" s="208"/>
      <c r="C1107" s="209"/>
      <c r="D1107" s="210"/>
      <c r="E1107" s="206"/>
    </row>
    <row r="1108" spans="1:5" x14ac:dyDescent="0.25">
      <c r="A1108" s="230"/>
      <c r="B1108" s="208"/>
      <c r="C1108" s="209"/>
      <c r="D1108" s="210"/>
      <c r="E1108" s="206"/>
    </row>
    <row r="1109" spans="1:5" x14ac:dyDescent="0.25">
      <c r="A1109" s="230"/>
      <c r="B1109" s="208"/>
      <c r="C1109" s="209"/>
      <c r="D1109" s="210"/>
      <c r="E1109" s="206"/>
    </row>
    <row r="1110" spans="1:5" x14ac:dyDescent="0.25">
      <c r="A1110" s="230"/>
      <c r="B1110" s="208"/>
      <c r="C1110" s="209"/>
      <c r="D1110" s="210"/>
      <c r="E1110" s="206"/>
    </row>
    <row r="1111" spans="1:5" x14ac:dyDescent="0.25">
      <c r="A1111" s="230"/>
      <c r="B1111" s="208"/>
      <c r="C1111" s="209"/>
      <c r="D1111" s="210"/>
      <c r="E1111" s="206"/>
    </row>
    <row r="1112" spans="1:5" x14ac:dyDescent="0.25">
      <c r="A1112" s="230"/>
      <c r="B1112" s="208"/>
      <c r="C1112" s="209"/>
      <c r="D1112" s="210"/>
      <c r="E1112" s="206"/>
    </row>
    <row r="1113" spans="1:5" x14ac:dyDescent="0.25">
      <c r="A1113" s="231"/>
      <c r="B1113" s="208"/>
      <c r="C1113" s="209"/>
      <c r="D1113" s="210"/>
      <c r="E1113" s="206"/>
    </row>
    <row r="1114" spans="1:5" x14ac:dyDescent="0.25">
      <c r="A1114" s="229" t="s">
        <v>110</v>
      </c>
      <c r="B1114" s="208" t="s">
        <v>123</v>
      </c>
      <c r="C1114" s="209" t="s">
        <v>11</v>
      </c>
      <c r="D1114" s="210">
        <v>1</v>
      </c>
      <c r="E1114" s="206"/>
    </row>
    <row r="1115" spans="1:5" x14ac:dyDescent="0.25">
      <c r="A1115" s="230"/>
      <c r="B1115" s="208"/>
      <c r="C1115" s="209"/>
      <c r="D1115" s="210"/>
      <c r="E1115" s="206"/>
    </row>
    <row r="1116" spans="1:5" x14ac:dyDescent="0.25">
      <c r="A1116" s="230"/>
      <c r="B1116" s="208"/>
      <c r="C1116" s="209"/>
      <c r="D1116" s="210"/>
      <c r="E1116" s="206"/>
    </row>
    <row r="1117" spans="1:5" x14ac:dyDescent="0.25">
      <c r="A1117" s="230"/>
      <c r="B1117" s="208"/>
      <c r="C1117" s="209"/>
      <c r="D1117" s="210"/>
      <c r="E1117" s="206"/>
    </row>
    <row r="1118" spans="1:5" x14ac:dyDescent="0.25">
      <c r="A1118" s="230"/>
      <c r="B1118" s="208"/>
      <c r="C1118" s="209"/>
      <c r="D1118" s="210"/>
      <c r="E1118" s="206"/>
    </row>
    <row r="1119" spans="1:5" x14ac:dyDescent="0.25">
      <c r="A1119" s="230"/>
      <c r="B1119" s="208"/>
      <c r="C1119" s="209"/>
      <c r="D1119" s="210"/>
      <c r="E1119" s="206"/>
    </row>
    <row r="1120" spans="1:5" x14ac:dyDescent="0.25">
      <c r="A1120" s="230"/>
      <c r="B1120" s="208"/>
      <c r="C1120" s="209"/>
      <c r="D1120" s="210"/>
      <c r="E1120" s="206"/>
    </row>
    <row r="1121" spans="1:5" x14ac:dyDescent="0.25">
      <c r="A1121" s="230"/>
      <c r="B1121" s="208"/>
      <c r="C1121" s="209"/>
      <c r="D1121" s="210"/>
      <c r="E1121" s="206"/>
    </row>
    <row r="1122" spans="1:5" x14ac:dyDescent="0.25">
      <c r="A1122" s="231"/>
      <c r="B1122" s="208"/>
      <c r="C1122" s="209"/>
      <c r="D1122" s="210"/>
      <c r="E1122" s="206"/>
    </row>
    <row r="1123" spans="1:5" x14ac:dyDescent="0.25">
      <c r="A1123" s="229" t="s">
        <v>112</v>
      </c>
      <c r="B1123" s="244" t="s">
        <v>111</v>
      </c>
      <c r="C1123" s="209" t="s">
        <v>11</v>
      </c>
      <c r="D1123" s="250">
        <v>1</v>
      </c>
      <c r="E1123" s="206"/>
    </row>
    <row r="1124" spans="1:5" x14ac:dyDescent="0.25">
      <c r="A1124" s="230"/>
      <c r="B1124" s="244"/>
      <c r="C1124" s="209"/>
      <c r="D1124" s="251"/>
      <c r="E1124" s="206"/>
    </row>
    <row r="1125" spans="1:5" x14ac:dyDescent="0.25">
      <c r="A1125" s="230"/>
      <c r="B1125" s="244"/>
      <c r="C1125" s="209"/>
      <c r="D1125" s="251"/>
      <c r="E1125" s="206"/>
    </row>
    <row r="1126" spans="1:5" x14ac:dyDescent="0.25">
      <c r="A1126" s="230"/>
      <c r="B1126" s="244"/>
      <c r="C1126" s="209"/>
      <c r="D1126" s="251"/>
      <c r="E1126" s="206"/>
    </row>
    <row r="1127" spans="1:5" x14ac:dyDescent="0.25">
      <c r="A1127" s="230"/>
      <c r="B1127" s="244"/>
      <c r="C1127" s="209"/>
      <c r="D1127" s="251"/>
      <c r="E1127" s="206"/>
    </row>
    <row r="1128" spans="1:5" x14ac:dyDescent="0.25">
      <c r="A1128" s="230"/>
      <c r="B1128" s="244"/>
      <c r="C1128" s="209"/>
      <c r="D1128" s="251"/>
      <c r="E1128" s="206"/>
    </row>
    <row r="1129" spans="1:5" x14ac:dyDescent="0.25">
      <c r="A1129" s="230"/>
      <c r="B1129" s="244"/>
      <c r="C1129" s="209"/>
      <c r="D1129" s="251"/>
      <c r="E1129" s="206"/>
    </row>
    <row r="1130" spans="1:5" x14ac:dyDescent="0.25">
      <c r="A1130" s="230"/>
      <c r="B1130" s="244"/>
      <c r="C1130" s="209"/>
      <c r="D1130" s="251"/>
      <c r="E1130" s="206"/>
    </row>
    <row r="1131" spans="1:5" x14ac:dyDescent="0.25">
      <c r="A1131" s="231"/>
      <c r="B1131" s="244"/>
      <c r="C1131" s="209"/>
      <c r="D1131" s="252"/>
      <c r="E1131" s="206"/>
    </row>
    <row r="1132" spans="1:5" x14ac:dyDescent="0.25">
      <c r="A1132" s="229" t="s">
        <v>114</v>
      </c>
      <c r="B1132" s="244" t="s">
        <v>113</v>
      </c>
      <c r="C1132" s="209" t="s">
        <v>11</v>
      </c>
      <c r="D1132" s="210">
        <v>1</v>
      </c>
      <c r="E1132" s="206"/>
    </row>
    <row r="1133" spans="1:5" x14ac:dyDescent="0.25">
      <c r="A1133" s="230"/>
      <c r="B1133" s="244"/>
      <c r="C1133" s="209"/>
      <c r="D1133" s="210"/>
      <c r="E1133" s="206"/>
    </row>
    <row r="1134" spans="1:5" x14ac:dyDescent="0.25">
      <c r="A1134" s="230"/>
      <c r="B1134" s="244"/>
      <c r="C1134" s="209"/>
      <c r="D1134" s="210"/>
      <c r="E1134" s="206"/>
    </row>
    <row r="1135" spans="1:5" x14ac:dyDescent="0.25">
      <c r="A1135" s="230"/>
      <c r="B1135" s="244"/>
      <c r="C1135" s="209"/>
      <c r="D1135" s="210"/>
      <c r="E1135" s="206"/>
    </row>
    <row r="1136" spans="1:5" x14ac:dyDescent="0.25">
      <c r="A1136" s="230"/>
      <c r="B1136" s="244"/>
      <c r="C1136" s="209"/>
      <c r="D1136" s="210"/>
      <c r="E1136" s="206"/>
    </row>
    <row r="1137" spans="1:5" x14ac:dyDescent="0.25">
      <c r="A1137" s="230"/>
      <c r="B1137" s="244"/>
      <c r="C1137" s="209"/>
      <c r="D1137" s="210"/>
      <c r="E1137" s="206"/>
    </row>
    <row r="1138" spans="1:5" x14ac:dyDescent="0.25">
      <c r="A1138" s="230"/>
      <c r="B1138" s="244"/>
      <c r="C1138" s="209"/>
      <c r="D1138" s="210"/>
      <c r="E1138" s="206"/>
    </row>
    <row r="1139" spans="1:5" x14ac:dyDescent="0.25">
      <c r="A1139" s="230"/>
      <c r="B1139" s="244"/>
      <c r="C1139" s="209"/>
      <c r="D1139" s="210"/>
      <c r="E1139" s="206"/>
    </row>
    <row r="1140" spans="1:5" x14ac:dyDescent="0.25">
      <c r="A1140" s="231"/>
      <c r="B1140" s="244"/>
      <c r="C1140" s="209"/>
      <c r="D1140" s="210"/>
      <c r="E1140" s="206"/>
    </row>
    <row r="1141" spans="1:5" x14ac:dyDescent="0.25">
      <c r="A1141" s="296"/>
      <c r="B1141" s="297"/>
      <c r="C1141" s="297"/>
      <c r="D1141" s="16"/>
      <c r="E1141" s="15"/>
    </row>
    <row r="1142" spans="1:5" x14ac:dyDescent="0.25">
      <c r="A1142" s="35"/>
      <c r="B1142" s="44" t="s">
        <v>393</v>
      </c>
      <c r="C1142" s="45"/>
      <c r="D1142" s="46"/>
      <c r="E1142" s="47"/>
    </row>
    <row r="1143" spans="1:5" x14ac:dyDescent="0.25">
      <c r="A1143" s="195" t="s">
        <v>363</v>
      </c>
      <c r="B1143" s="207" t="s">
        <v>413</v>
      </c>
      <c r="C1143" s="219" t="s">
        <v>15</v>
      </c>
      <c r="D1143" s="202">
        <v>30</v>
      </c>
      <c r="E1143" s="204"/>
    </row>
    <row r="1144" spans="1:5" x14ac:dyDescent="0.25">
      <c r="A1144" s="196"/>
      <c r="B1144" s="207"/>
      <c r="C1144" s="220"/>
      <c r="D1144" s="203"/>
      <c r="E1144" s="205"/>
    </row>
    <row r="1145" spans="1:5" x14ac:dyDescent="0.25">
      <c r="A1145" s="196"/>
      <c r="B1145" s="207"/>
      <c r="C1145" s="220"/>
      <c r="D1145" s="203"/>
      <c r="E1145" s="205"/>
    </row>
    <row r="1146" spans="1:5" x14ac:dyDescent="0.25">
      <c r="A1146" s="196"/>
      <c r="B1146" s="207"/>
      <c r="C1146" s="220"/>
      <c r="D1146" s="203"/>
      <c r="E1146" s="205"/>
    </row>
    <row r="1147" spans="1:5" x14ac:dyDescent="0.25">
      <c r="A1147" s="196"/>
      <c r="B1147" s="207"/>
      <c r="C1147" s="220"/>
      <c r="D1147" s="203"/>
      <c r="E1147" s="205"/>
    </row>
    <row r="1148" spans="1:5" ht="23.4" customHeight="1" x14ac:dyDescent="0.25">
      <c r="A1148" s="197"/>
      <c r="B1148" s="207"/>
      <c r="C1148" s="220"/>
      <c r="D1148" s="203"/>
      <c r="E1148" s="205"/>
    </row>
    <row r="1149" spans="1:5" x14ac:dyDescent="0.25">
      <c r="A1149" s="195" t="s">
        <v>364</v>
      </c>
      <c r="B1149" s="207" t="s">
        <v>264</v>
      </c>
      <c r="C1149" s="224" t="s">
        <v>11</v>
      </c>
      <c r="D1149" s="225">
        <v>1</v>
      </c>
      <c r="E1149" s="226"/>
    </row>
    <row r="1150" spans="1:5" x14ac:dyDescent="0.25">
      <c r="A1150" s="196"/>
      <c r="B1150" s="207"/>
      <c r="C1150" s="224"/>
      <c r="D1150" s="225"/>
      <c r="E1150" s="226"/>
    </row>
    <row r="1151" spans="1:5" x14ac:dyDescent="0.25">
      <c r="A1151" s="196"/>
      <c r="B1151" s="207"/>
      <c r="C1151" s="224"/>
      <c r="D1151" s="225"/>
      <c r="E1151" s="226"/>
    </row>
    <row r="1152" spans="1:5" x14ac:dyDescent="0.25">
      <c r="A1152" s="196"/>
      <c r="B1152" s="207"/>
      <c r="C1152" s="224"/>
      <c r="D1152" s="225"/>
      <c r="E1152" s="226"/>
    </row>
    <row r="1153" spans="1:5" x14ac:dyDescent="0.25">
      <c r="A1153" s="196"/>
      <c r="B1153" s="207"/>
      <c r="C1153" s="224"/>
      <c r="D1153" s="225"/>
      <c r="E1153" s="226"/>
    </row>
    <row r="1154" spans="1:5" x14ac:dyDescent="0.25">
      <c r="A1154" s="197"/>
      <c r="B1154" s="207"/>
      <c r="C1154" s="224"/>
      <c r="D1154" s="225"/>
      <c r="E1154" s="226"/>
    </row>
    <row r="1155" spans="1:5" x14ac:dyDescent="0.25">
      <c r="A1155" s="195" t="s">
        <v>365</v>
      </c>
      <c r="B1155" s="207" t="s">
        <v>265</v>
      </c>
      <c r="C1155" s="224" t="s">
        <v>11</v>
      </c>
      <c r="D1155" s="225">
        <v>2</v>
      </c>
      <c r="E1155" s="226"/>
    </row>
    <row r="1156" spans="1:5" x14ac:dyDescent="0.25">
      <c r="A1156" s="196"/>
      <c r="B1156" s="207"/>
      <c r="C1156" s="224"/>
      <c r="D1156" s="225"/>
      <c r="E1156" s="226"/>
    </row>
    <row r="1157" spans="1:5" x14ac:dyDescent="0.25">
      <c r="A1157" s="196"/>
      <c r="B1157" s="207"/>
      <c r="C1157" s="224"/>
      <c r="D1157" s="225"/>
      <c r="E1157" s="226"/>
    </row>
    <row r="1158" spans="1:5" x14ac:dyDescent="0.25">
      <c r="A1158" s="196"/>
      <c r="B1158" s="207"/>
      <c r="C1158" s="224"/>
      <c r="D1158" s="225"/>
      <c r="E1158" s="226"/>
    </row>
    <row r="1159" spans="1:5" x14ac:dyDescent="0.25">
      <c r="A1159" s="196"/>
      <c r="B1159" s="207"/>
      <c r="C1159" s="224"/>
      <c r="D1159" s="225"/>
      <c r="E1159" s="226"/>
    </row>
    <row r="1160" spans="1:5" x14ac:dyDescent="0.25">
      <c r="A1160" s="197"/>
      <c r="B1160" s="207"/>
      <c r="C1160" s="224"/>
      <c r="D1160" s="225"/>
      <c r="E1160" s="226"/>
    </row>
    <row r="1161" spans="1:5" x14ac:dyDescent="0.25">
      <c r="A1161" s="35"/>
      <c r="B1161" s="300"/>
      <c r="C1161" s="301"/>
      <c r="D1161" s="302"/>
      <c r="E1161" s="48"/>
    </row>
    <row r="1162" spans="1:5" x14ac:dyDescent="0.25">
      <c r="A1162" s="56"/>
      <c r="B1162" s="49" t="s">
        <v>136</v>
      </c>
      <c r="C1162" s="50"/>
      <c r="D1162" s="46"/>
      <c r="E1162" s="47"/>
    </row>
    <row r="1163" spans="1:5" x14ac:dyDescent="0.25">
      <c r="A1163" s="238" t="s">
        <v>366</v>
      </c>
      <c r="B1163" s="212" t="s">
        <v>155</v>
      </c>
      <c r="C1163" s="219" t="s">
        <v>15</v>
      </c>
      <c r="D1163" s="202">
        <v>90</v>
      </c>
      <c r="E1163" s="204"/>
    </row>
    <row r="1164" spans="1:5" x14ac:dyDescent="0.25">
      <c r="A1164" s="239"/>
      <c r="B1164" s="213"/>
      <c r="C1164" s="220"/>
      <c r="D1164" s="203"/>
      <c r="E1164" s="205"/>
    </row>
    <row r="1165" spans="1:5" x14ac:dyDescent="0.25">
      <c r="A1165" s="239"/>
      <c r="B1165" s="213"/>
      <c r="C1165" s="220"/>
      <c r="D1165" s="203"/>
      <c r="E1165" s="205"/>
    </row>
    <row r="1166" spans="1:5" x14ac:dyDescent="0.25">
      <c r="A1166" s="239"/>
      <c r="B1166" s="213"/>
      <c r="C1166" s="220"/>
      <c r="D1166" s="203"/>
      <c r="E1166" s="205"/>
    </row>
    <row r="1167" spans="1:5" x14ac:dyDescent="0.25">
      <c r="A1167" s="240"/>
      <c r="B1167" s="213"/>
      <c r="C1167" s="220"/>
      <c r="D1167" s="203"/>
      <c r="E1167" s="205"/>
    </row>
    <row r="1168" spans="1:5" x14ac:dyDescent="0.25">
      <c r="A1168" s="238" t="s">
        <v>367</v>
      </c>
      <c r="B1168" s="212" t="s">
        <v>156</v>
      </c>
      <c r="C1168" s="219" t="s">
        <v>15</v>
      </c>
      <c r="D1168" s="202">
        <v>40</v>
      </c>
      <c r="E1168" s="204"/>
    </row>
    <row r="1169" spans="1:5" x14ac:dyDescent="0.25">
      <c r="A1169" s="239"/>
      <c r="B1169" s="213"/>
      <c r="C1169" s="220"/>
      <c r="D1169" s="203"/>
      <c r="E1169" s="205"/>
    </row>
    <row r="1170" spans="1:5" x14ac:dyDescent="0.25">
      <c r="A1170" s="239"/>
      <c r="B1170" s="213"/>
      <c r="C1170" s="220"/>
      <c r="D1170" s="203"/>
      <c r="E1170" s="205"/>
    </row>
    <row r="1171" spans="1:5" x14ac:dyDescent="0.25">
      <c r="A1171" s="239"/>
      <c r="B1171" s="213"/>
      <c r="C1171" s="220"/>
      <c r="D1171" s="203"/>
      <c r="E1171" s="205"/>
    </row>
    <row r="1172" spans="1:5" x14ac:dyDescent="0.25">
      <c r="A1172" s="240"/>
      <c r="B1172" s="213"/>
      <c r="C1172" s="220"/>
      <c r="D1172" s="203"/>
      <c r="E1172" s="205"/>
    </row>
    <row r="1173" spans="1:5" x14ac:dyDescent="0.25">
      <c r="A1173" s="238" t="s">
        <v>368</v>
      </c>
      <c r="B1173" s="212" t="s">
        <v>158</v>
      </c>
      <c r="C1173" s="219" t="s">
        <v>11</v>
      </c>
      <c r="D1173" s="202">
        <v>10</v>
      </c>
      <c r="E1173" s="204"/>
    </row>
    <row r="1174" spans="1:5" x14ac:dyDescent="0.25">
      <c r="A1174" s="239"/>
      <c r="B1174" s="213"/>
      <c r="C1174" s="220"/>
      <c r="D1174" s="203"/>
      <c r="E1174" s="205"/>
    </row>
    <row r="1175" spans="1:5" x14ac:dyDescent="0.25">
      <c r="A1175" s="239"/>
      <c r="B1175" s="213"/>
      <c r="C1175" s="220"/>
      <c r="D1175" s="203"/>
      <c r="E1175" s="205"/>
    </row>
    <row r="1176" spans="1:5" x14ac:dyDescent="0.25">
      <c r="A1176" s="239"/>
      <c r="B1176" s="213"/>
      <c r="C1176" s="220"/>
      <c r="D1176" s="203"/>
      <c r="E1176" s="205"/>
    </row>
    <row r="1177" spans="1:5" x14ac:dyDescent="0.25">
      <c r="A1177" s="240"/>
      <c r="B1177" s="213"/>
      <c r="C1177" s="220"/>
      <c r="D1177" s="203"/>
      <c r="E1177" s="205"/>
    </row>
    <row r="1178" spans="1:5" x14ac:dyDescent="0.25">
      <c r="A1178" s="238" t="s">
        <v>369</v>
      </c>
      <c r="B1178" s="212" t="s">
        <v>159</v>
      </c>
      <c r="C1178" s="219" t="s">
        <v>11</v>
      </c>
      <c r="D1178" s="202">
        <v>10</v>
      </c>
      <c r="E1178" s="204"/>
    </row>
    <row r="1179" spans="1:5" x14ac:dyDescent="0.25">
      <c r="A1179" s="239"/>
      <c r="B1179" s="213"/>
      <c r="C1179" s="220"/>
      <c r="D1179" s="203"/>
      <c r="E1179" s="205"/>
    </row>
    <row r="1180" spans="1:5" x14ac:dyDescent="0.25">
      <c r="A1180" s="239"/>
      <c r="B1180" s="213"/>
      <c r="C1180" s="220"/>
      <c r="D1180" s="203"/>
      <c r="E1180" s="205"/>
    </row>
    <row r="1181" spans="1:5" x14ac:dyDescent="0.25">
      <c r="A1181" s="239"/>
      <c r="B1181" s="213"/>
      <c r="C1181" s="220"/>
      <c r="D1181" s="203"/>
      <c r="E1181" s="205"/>
    </row>
    <row r="1182" spans="1:5" x14ac:dyDescent="0.25">
      <c r="A1182" s="240"/>
      <c r="B1182" s="213"/>
      <c r="C1182" s="220"/>
      <c r="D1182" s="203"/>
      <c r="E1182" s="205"/>
    </row>
    <row r="1183" spans="1:5" x14ac:dyDescent="0.25">
      <c r="A1183" s="238" t="s">
        <v>370</v>
      </c>
      <c r="B1183" s="212" t="s">
        <v>160</v>
      </c>
      <c r="C1183" s="219" t="s">
        <v>15</v>
      </c>
      <c r="D1183" s="202">
        <v>40</v>
      </c>
      <c r="E1183" s="204"/>
    </row>
    <row r="1184" spans="1:5" x14ac:dyDescent="0.25">
      <c r="A1184" s="239"/>
      <c r="B1184" s="213"/>
      <c r="C1184" s="220"/>
      <c r="D1184" s="203"/>
      <c r="E1184" s="205"/>
    </row>
    <row r="1185" spans="1:5" x14ac:dyDescent="0.25">
      <c r="A1185" s="239"/>
      <c r="B1185" s="213"/>
      <c r="C1185" s="220"/>
      <c r="D1185" s="203"/>
      <c r="E1185" s="205"/>
    </row>
    <row r="1186" spans="1:5" x14ac:dyDescent="0.25">
      <c r="A1186" s="239"/>
      <c r="B1186" s="213"/>
      <c r="C1186" s="220"/>
      <c r="D1186" s="203"/>
      <c r="E1186" s="205"/>
    </row>
    <row r="1187" spans="1:5" x14ac:dyDescent="0.25">
      <c r="A1187" s="240"/>
      <c r="B1187" s="213"/>
      <c r="C1187" s="220"/>
      <c r="D1187" s="203"/>
      <c r="E1187" s="205"/>
    </row>
    <row r="1188" spans="1:5" x14ac:dyDescent="0.25">
      <c r="A1188" s="238" t="s">
        <v>371</v>
      </c>
      <c r="B1188" s="212" t="s">
        <v>161</v>
      </c>
      <c r="C1188" s="219" t="s">
        <v>15</v>
      </c>
      <c r="D1188" s="202">
        <v>40</v>
      </c>
      <c r="E1188" s="204"/>
    </row>
    <row r="1189" spans="1:5" x14ac:dyDescent="0.25">
      <c r="A1189" s="239"/>
      <c r="B1189" s="213"/>
      <c r="C1189" s="220"/>
      <c r="D1189" s="203"/>
      <c r="E1189" s="205"/>
    </row>
    <row r="1190" spans="1:5" x14ac:dyDescent="0.25">
      <c r="A1190" s="239"/>
      <c r="B1190" s="213"/>
      <c r="C1190" s="220"/>
      <c r="D1190" s="203"/>
      <c r="E1190" s="205"/>
    </row>
    <row r="1191" spans="1:5" x14ac:dyDescent="0.25">
      <c r="A1191" s="239"/>
      <c r="B1191" s="213"/>
      <c r="C1191" s="220"/>
      <c r="D1191" s="203"/>
      <c r="E1191" s="205"/>
    </row>
    <row r="1192" spans="1:5" x14ac:dyDescent="0.25">
      <c r="A1192" s="240"/>
      <c r="B1192" s="213"/>
      <c r="C1192" s="220"/>
      <c r="D1192" s="203"/>
      <c r="E1192" s="205"/>
    </row>
    <row r="1193" spans="1:5" x14ac:dyDescent="0.25">
      <c r="A1193" s="35"/>
      <c r="B1193" s="51"/>
      <c r="C1193" s="51"/>
      <c r="D1193" s="51"/>
      <c r="E1193" s="52"/>
    </row>
    <row r="1194" spans="1:5" x14ac:dyDescent="0.25">
      <c r="A1194" s="35"/>
      <c r="B1194" s="49" t="s">
        <v>137</v>
      </c>
      <c r="C1194" s="50"/>
      <c r="D1194" s="46"/>
      <c r="E1194" s="47"/>
    </row>
    <row r="1195" spans="1:5" x14ac:dyDescent="0.25">
      <c r="A1195" s="195" t="s">
        <v>372</v>
      </c>
      <c r="B1195" s="212" t="s">
        <v>150</v>
      </c>
      <c r="C1195" s="219" t="s">
        <v>3</v>
      </c>
      <c r="D1195" s="202">
        <v>132.80000000000001</v>
      </c>
      <c r="E1195" s="204"/>
    </row>
    <row r="1196" spans="1:5" x14ac:dyDescent="0.25">
      <c r="A1196" s="196"/>
      <c r="B1196" s="213"/>
      <c r="C1196" s="220"/>
      <c r="D1196" s="203"/>
      <c r="E1196" s="205"/>
    </row>
    <row r="1197" spans="1:5" x14ac:dyDescent="0.25">
      <c r="A1197" s="196"/>
      <c r="B1197" s="213"/>
      <c r="C1197" s="220"/>
      <c r="D1197" s="203"/>
      <c r="E1197" s="205"/>
    </row>
    <row r="1198" spans="1:5" x14ac:dyDescent="0.25">
      <c r="A1198" s="196"/>
      <c r="B1198" s="213"/>
      <c r="C1198" s="220"/>
      <c r="D1198" s="203"/>
      <c r="E1198" s="205"/>
    </row>
    <row r="1199" spans="1:5" x14ac:dyDescent="0.25">
      <c r="A1199" s="196"/>
      <c r="B1199" s="213"/>
      <c r="C1199" s="220"/>
      <c r="D1199" s="203"/>
      <c r="E1199" s="205"/>
    </row>
    <row r="1200" spans="1:5" x14ac:dyDescent="0.25">
      <c r="A1200" s="196"/>
      <c r="B1200" s="213"/>
      <c r="C1200" s="220"/>
      <c r="D1200" s="203"/>
      <c r="E1200" s="205"/>
    </row>
    <row r="1201" spans="1:5" x14ac:dyDescent="0.25">
      <c r="A1201" s="197"/>
      <c r="B1201" s="237"/>
      <c r="C1201" s="221"/>
      <c r="D1201" s="222"/>
      <c r="E1201" s="223"/>
    </row>
    <row r="1202" spans="1:5" x14ac:dyDescent="0.25">
      <c r="A1202" s="56"/>
      <c r="B1202" s="57"/>
      <c r="C1202" s="56"/>
      <c r="D1202" s="56"/>
      <c r="E1202" s="56"/>
    </row>
    <row r="1203" spans="1:5" x14ac:dyDescent="0.25">
      <c r="A1203" s="35"/>
      <c r="B1203" s="53" t="s">
        <v>132</v>
      </c>
      <c r="C1203" s="35"/>
      <c r="D1203" s="35"/>
      <c r="E1203" s="35"/>
    </row>
    <row r="1204" spans="1:5" ht="21" x14ac:dyDescent="0.25">
      <c r="A1204" s="59" t="s">
        <v>373</v>
      </c>
      <c r="B1204" s="54" t="s">
        <v>142</v>
      </c>
      <c r="C1204" s="45" t="s">
        <v>3</v>
      </c>
      <c r="D1204" s="46">
        <v>30</v>
      </c>
      <c r="E1204" s="47"/>
    </row>
    <row r="1205" spans="1:5" ht="73.5" x14ac:dyDescent="0.25">
      <c r="A1205" s="59" t="s">
        <v>374</v>
      </c>
      <c r="B1205" s="54" t="s">
        <v>140</v>
      </c>
      <c r="C1205" s="45" t="s">
        <v>15</v>
      </c>
      <c r="D1205" s="46">
        <v>30</v>
      </c>
      <c r="E1205" s="47"/>
    </row>
    <row r="1206" spans="1:5" ht="31.5" x14ac:dyDescent="0.25">
      <c r="A1206" s="61" t="s">
        <v>375</v>
      </c>
      <c r="B1206" s="54" t="s">
        <v>284</v>
      </c>
      <c r="C1206" s="45" t="s">
        <v>3</v>
      </c>
      <c r="D1206" s="46">
        <v>366</v>
      </c>
      <c r="E1206" s="47"/>
    </row>
    <row r="1207" spans="1:5" x14ac:dyDescent="0.25">
      <c r="A1207" s="195" t="s">
        <v>376</v>
      </c>
      <c r="B1207" s="243" t="s">
        <v>230</v>
      </c>
      <c r="C1207" s="194" t="s">
        <v>3</v>
      </c>
      <c r="D1207" s="235">
        <v>240</v>
      </c>
      <c r="E1207" s="206"/>
    </row>
    <row r="1208" spans="1:5" x14ac:dyDescent="0.25">
      <c r="A1208" s="196"/>
      <c r="B1208" s="243"/>
      <c r="C1208" s="194"/>
      <c r="D1208" s="236"/>
      <c r="E1208" s="206"/>
    </row>
    <row r="1209" spans="1:5" x14ac:dyDescent="0.25">
      <c r="A1209" s="196"/>
      <c r="B1209" s="243"/>
      <c r="C1209" s="194"/>
      <c r="D1209" s="236"/>
      <c r="E1209" s="206"/>
    </row>
    <row r="1210" spans="1:5" x14ac:dyDescent="0.25">
      <c r="A1210" s="196"/>
      <c r="B1210" s="243"/>
      <c r="C1210" s="194"/>
      <c r="D1210" s="236"/>
      <c r="E1210" s="206"/>
    </row>
    <row r="1211" spans="1:5" x14ac:dyDescent="0.25">
      <c r="A1211" s="196"/>
      <c r="B1211" s="243"/>
      <c r="C1211" s="194"/>
      <c r="D1211" s="236"/>
      <c r="E1211" s="206"/>
    </row>
    <row r="1212" spans="1:5" x14ac:dyDescent="0.25">
      <c r="A1212" s="196"/>
      <c r="B1212" s="243"/>
      <c r="C1212" s="194"/>
      <c r="D1212" s="236"/>
      <c r="E1212" s="206"/>
    </row>
    <row r="1213" spans="1:5" x14ac:dyDescent="0.25">
      <c r="A1213" s="197"/>
      <c r="B1213" s="243"/>
      <c r="C1213" s="194"/>
      <c r="D1213" s="236"/>
      <c r="E1213" s="206"/>
    </row>
    <row r="1214" spans="1:5" x14ac:dyDescent="0.25">
      <c r="A1214" s="232" t="s">
        <v>377</v>
      </c>
      <c r="B1214" s="208" t="s">
        <v>154</v>
      </c>
      <c r="C1214" s="209" t="s">
        <v>3</v>
      </c>
      <c r="D1214" s="233">
        <v>240</v>
      </c>
      <c r="E1214" s="206"/>
    </row>
    <row r="1215" spans="1:5" x14ac:dyDescent="0.25">
      <c r="A1215" s="230"/>
      <c r="B1215" s="208"/>
      <c r="C1215" s="209"/>
      <c r="D1215" s="234"/>
      <c r="E1215" s="206"/>
    </row>
    <row r="1216" spans="1:5" x14ac:dyDescent="0.25">
      <c r="A1216" s="230"/>
      <c r="B1216" s="208"/>
      <c r="C1216" s="209"/>
      <c r="D1216" s="234"/>
      <c r="E1216" s="206"/>
    </row>
    <row r="1217" spans="1:5" x14ac:dyDescent="0.25">
      <c r="A1217" s="230"/>
      <c r="B1217" s="208"/>
      <c r="C1217" s="209"/>
      <c r="D1217" s="234"/>
      <c r="E1217" s="206"/>
    </row>
    <row r="1218" spans="1:5" x14ac:dyDescent="0.25">
      <c r="A1218" s="230"/>
      <c r="B1218" s="208"/>
      <c r="C1218" s="209"/>
      <c r="D1218" s="234"/>
      <c r="E1218" s="206"/>
    </row>
    <row r="1219" spans="1:5" x14ac:dyDescent="0.25">
      <c r="A1219" s="230"/>
      <c r="B1219" s="208"/>
      <c r="C1219" s="209"/>
      <c r="D1219" s="234"/>
      <c r="E1219" s="206"/>
    </row>
    <row r="1220" spans="1:5" x14ac:dyDescent="0.25">
      <c r="A1220" s="230"/>
      <c r="B1220" s="208"/>
      <c r="C1220" s="209"/>
      <c r="D1220" s="234"/>
      <c r="E1220" s="206"/>
    </row>
    <row r="1221" spans="1:5" ht="42" x14ac:dyDescent="0.25">
      <c r="A1221" s="59" t="s">
        <v>378</v>
      </c>
      <c r="B1221" s="54" t="s">
        <v>285</v>
      </c>
      <c r="C1221" s="45" t="s">
        <v>8</v>
      </c>
      <c r="D1221" s="46">
        <v>55</v>
      </c>
      <c r="E1221" s="47"/>
    </row>
    <row r="1222" spans="1:5" x14ac:dyDescent="0.25">
      <c r="A1222" s="35"/>
      <c r="B1222" s="55"/>
      <c r="C1222" s="35"/>
      <c r="D1222" s="35"/>
      <c r="E1222" s="35"/>
    </row>
    <row r="1223" spans="1:5" ht="12" x14ac:dyDescent="0.25">
      <c r="A1223" s="227" t="s">
        <v>412</v>
      </c>
      <c r="B1223" s="228"/>
      <c r="C1223" s="228"/>
      <c r="D1223" s="228"/>
      <c r="E1223" s="228"/>
    </row>
    <row r="1224" spans="1:5" x14ac:dyDescent="0.25">
      <c r="A1224" s="195" t="s">
        <v>379</v>
      </c>
      <c r="B1224" s="299" t="s">
        <v>235</v>
      </c>
      <c r="C1224" s="224" t="s">
        <v>3</v>
      </c>
      <c r="D1224" s="225">
        <v>200</v>
      </c>
      <c r="E1224" s="226"/>
    </row>
    <row r="1225" spans="1:5" x14ac:dyDescent="0.25">
      <c r="A1225" s="196"/>
      <c r="B1225" s="299"/>
      <c r="C1225" s="224"/>
      <c r="D1225" s="225"/>
      <c r="E1225" s="226"/>
    </row>
    <row r="1226" spans="1:5" x14ac:dyDescent="0.25">
      <c r="A1226" s="196"/>
      <c r="B1226" s="299"/>
      <c r="C1226" s="224"/>
      <c r="D1226" s="225"/>
      <c r="E1226" s="226"/>
    </row>
    <row r="1227" spans="1:5" x14ac:dyDescent="0.25">
      <c r="A1227" s="196"/>
      <c r="B1227" s="299"/>
      <c r="C1227" s="224"/>
      <c r="D1227" s="225"/>
      <c r="E1227" s="226"/>
    </row>
    <row r="1228" spans="1:5" x14ac:dyDescent="0.25">
      <c r="A1228" s="197"/>
      <c r="B1228" s="299"/>
      <c r="C1228" s="224"/>
      <c r="D1228" s="225"/>
      <c r="E1228" s="226"/>
    </row>
    <row r="1229" spans="1:5" x14ac:dyDescent="0.25">
      <c r="A1229" s="195" t="s">
        <v>380</v>
      </c>
      <c r="B1229" s="299" t="s">
        <v>236</v>
      </c>
      <c r="C1229" s="224" t="s">
        <v>11</v>
      </c>
      <c r="D1229" s="225">
        <v>67</v>
      </c>
      <c r="E1229" s="226"/>
    </row>
    <row r="1230" spans="1:5" x14ac:dyDescent="0.25">
      <c r="A1230" s="196"/>
      <c r="B1230" s="299"/>
      <c r="C1230" s="224"/>
      <c r="D1230" s="225"/>
      <c r="E1230" s="226"/>
    </row>
    <row r="1231" spans="1:5" x14ac:dyDescent="0.25">
      <c r="A1231" s="196"/>
      <c r="B1231" s="299"/>
      <c r="C1231" s="224"/>
      <c r="D1231" s="225"/>
      <c r="E1231" s="226"/>
    </row>
    <row r="1232" spans="1:5" x14ac:dyDescent="0.25">
      <c r="A1232" s="196"/>
      <c r="B1232" s="299"/>
      <c r="C1232" s="224"/>
      <c r="D1232" s="225"/>
      <c r="E1232" s="226"/>
    </row>
    <row r="1233" spans="1:5" x14ac:dyDescent="0.25">
      <c r="A1233" s="197"/>
      <c r="B1233" s="299"/>
      <c r="C1233" s="224"/>
      <c r="D1233" s="225"/>
      <c r="E1233" s="226"/>
    </row>
    <row r="1234" spans="1:5" x14ac:dyDescent="0.25">
      <c r="A1234" s="195" t="s">
        <v>381</v>
      </c>
      <c r="B1234" s="299" t="s">
        <v>237</v>
      </c>
      <c r="C1234" s="224" t="s">
        <v>15</v>
      </c>
      <c r="D1234" s="225">
        <v>67</v>
      </c>
      <c r="E1234" s="226"/>
    </row>
    <row r="1235" spans="1:5" x14ac:dyDescent="0.25">
      <c r="A1235" s="196"/>
      <c r="B1235" s="299"/>
      <c r="C1235" s="224"/>
      <c r="D1235" s="225"/>
      <c r="E1235" s="226"/>
    </row>
    <row r="1236" spans="1:5" x14ac:dyDescent="0.25">
      <c r="A1236" s="196"/>
      <c r="B1236" s="299"/>
      <c r="C1236" s="224"/>
      <c r="D1236" s="225"/>
      <c r="E1236" s="226"/>
    </row>
    <row r="1237" spans="1:5" x14ac:dyDescent="0.25">
      <c r="A1237" s="196"/>
      <c r="B1237" s="299"/>
      <c r="C1237" s="224"/>
      <c r="D1237" s="225"/>
      <c r="E1237" s="226"/>
    </row>
    <row r="1238" spans="1:5" x14ac:dyDescent="0.25">
      <c r="A1238" s="197"/>
      <c r="B1238" s="299"/>
      <c r="C1238" s="224"/>
      <c r="D1238" s="225"/>
      <c r="E1238" s="226"/>
    </row>
    <row r="1239" spans="1:5" x14ac:dyDescent="0.25">
      <c r="A1239" s="195" t="s">
        <v>382</v>
      </c>
      <c r="B1239" s="216" t="s">
        <v>238</v>
      </c>
      <c r="C1239" s="219" t="s">
        <v>3</v>
      </c>
      <c r="D1239" s="202">
        <v>400</v>
      </c>
      <c r="E1239" s="204"/>
    </row>
    <row r="1240" spans="1:5" x14ac:dyDescent="0.25">
      <c r="A1240" s="196"/>
      <c r="B1240" s="217"/>
      <c r="C1240" s="220"/>
      <c r="D1240" s="203"/>
      <c r="E1240" s="205"/>
    </row>
    <row r="1241" spans="1:5" x14ac:dyDescent="0.25">
      <c r="A1241" s="196"/>
      <c r="B1241" s="217"/>
      <c r="C1241" s="220"/>
      <c r="D1241" s="203"/>
      <c r="E1241" s="205"/>
    </row>
    <row r="1242" spans="1:5" x14ac:dyDescent="0.25">
      <c r="A1242" s="196"/>
      <c r="B1242" s="217"/>
      <c r="C1242" s="220"/>
      <c r="D1242" s="203"/>
      <c r="E1242" s="205"/>
    </row>
    <row r="1243" spans="1:5" x14ac:dyDescent="0.25">
      <c r="A1243" s="197"/>
      <c r="B1243" s="218"/>
      <c r="C1243" s="221"/>
      <c r="D1243" s="222"/>
      <c r="E1243" s="223"/>
    </row>
    <row r="1244" spans="1:5" ht="14" customHeight="1" x14ac:dyDescent="0.25">
      <c r="A1244" s="195" t="s">
        <v>383</v>
      </c>
      <c r="B1244" s="216" t="s">
        <v>239</v>
      </c>
      <c r="C1244" s="219" t="s">
        <v>234</v>
      </c>
      <c r="D1244" s="202">
        <v>200</v>
      </c>
      <c r="E1244" s="204"/>
    </row>
    <row r="1245" spans="1:5" x14ac:dyDescent="0.25">
      <c r="A1245" s="196"/>
      <c r="B1245" s="217"/>
      <c r="C1245" s="220"/>
      <c r="D1245" s="203"/>
      <c r="E1245" s="205"/>
    </row>
    <row r="1246" spans="1:5" x14ac:dyDescent="0.25">
      <c r="A1246" s="196"/>
      <c r="B1246" s="217"/>
      <c r="C1246" s="220"/>
      <c r="D1246" s="203"/>
      <c r="E1246" s="205"/>
    </row>
    <row r="1247" spans="1:5" x14ac:dyDescent="0.25">
      <c r="A1247" s="196"/>
      <c r="B1247" s="217"/>
      <c r="C1247" s="220"/>
      <c r="D1247" s="203"/>
      <c r="E1247" s="205"/>
    </row>
    <row r="1248" spans="1:5" x14ac:dyDescent="0.25">
      <c r="A1248" s="197"/>
      <c r="B1248" s="218"/>
      <c r="C1248" s="221"/>
      <c r="D1248" s="222"/>
      <c r="E1248" s="223"/>
    </row>
    <row r="1249" spans="1:5" ht="27" customHeight="1" x14ac:dyDescent="0.25">
      <c r="A1249" s="195" t="s">
        <v>384</v>
      </c>
      <c r="B1249" s="216" t="s">
        <v>240</v>
      </c>
      <c r="C1249" s="219" t="s">
        <v>15</v>
      </c>
      <c r="D1249" s="202">
        <v>200</v>
      </c>
      <c r="E1249" s="204"/>
    </row>
    <row r="1250" spans="1:5" ht="23" customHeight="1" x14ac:dyDescent="0.25">
      <c r="A1250" s="196"/>
      <c r="B1250" s="217"/>
      <c r="C1250" s="220"/>
      <c r="D1250" s="203"/>
      <c r="E1250" s="205"/>
    </row>
    <row r="1251" spans="1:5" x14ac:dyDescent="0.25">
      <c r="A1251" s="196"/>
      <c r="B1251" s="217"/>
      <c r="C1251" s="220"/>
      <c r="D1251" s="203"/>
      <c r="E1251" s="205"/>
    </row>
    <row r="1252" spans="1:5" x14ac:dyDescent="0.25">
      <c r="A1252" s="196"/>
      <c r="B1252" s="217"/>
      <c r="C1252" s="220"/>
      <c r="D1252" s="203"/>
      <c r="E1252" s="205"/>
    </row>
    <row r="1253" spans="1:5" x14ac:dyDescent="0.25">
      <c r="A1253" s="197"/>
      <c r="B1253" s="218"/>
      <c r="C1253" s="221"/>
      <c r="D1253" s="222"/>
      <c r="E1253" s="223"/>
    </row>
    <row r="1254" spans="1:5" ht="19.25" customHeight="1" x14ac:dyDescent="0.25">
      <c r="A1254" s="195" t="s">
        <v>385</v>
      </c>
      <c r="B1254" s="216" t="s">
        <v>241</v>
      </c>
      <c r="C1254" s="219" t="s">
        <v>11</v>
      </c>
      <c r="D1254" s="202">
        <v>9</v>
      </c>
      <c r="E1254" s="204"/>
    </row>
    <row r="1255" spans="1:5" x14ac:dyDescent="0.25">
      <c r="A1255" s="196"/>
      <c r="B1255" s="217"/>
      <c r="C1255" s="220"/>
      <c r="D1255" s="203"/>
      <c r="E1255" s="205"/>
    </row>
    <row r="1256" spans="1:5" x14ac:dyDescent="0.25">
      <c r="A1256" s="196"/>
      <c r="B1256" s="217"/>
      <c r="C1256" s="220"/>
      <c r="D1256" s="203"/>
      <c r="E1256" s="205"/>
    </row>
    <row r="1257" spans="1:5" x14ac:dyDescent="0.25">
      <c r="A1257" s="196"/>
      <c r="B1257" s="217"/>
      <c r="C1257" s="220"/>
      <c r="D1257" s="203"/>
      <c r="E1257" s="205"/>
    </row>
    <row r="1258" spans="1:5" x14ac:dyDescent="0.25">
      <c r="A1258" s="197"/>
      <c r="B1258" s="218"/>
      <c r="C1258" s="221"/>
      <c r="D1258" s="222"/>
      <c r="E1258" s="223"/>
    </row>
    <row r="1259" spans="1:5" x14ac:dyDescent="0.25">
      <c r="A1259" s="195" t="s">
        <v>386</v>
      </c>
      <c r="B1259" s="216" t="s">
        <v>242</v>
      </c>
      <c r="C1259" s="219" t="s">
        <v>3</v>
      </c>
      <c r="D1259" s="202">
        <v>600</v>
      </c>
      <c r="E1259" s="204"/>
    </row>
    <row r="1260" spans="1:5" x14ac:dyDescent="0.25">
      <c r="A1260" s="196"/>
      <c r="B1260" s="217"/>
      <c r="C1260" s="220"/>
      <c r="D1260" s="203"/>
      <c r="E1260" s="205"/>
    </row>
    <row r="1261" spans="1:5" x14ac:dyDescent="0.25">
      <c r="A1261" s="196"/>
      <c r="B1261" s="217"/>
      <c r="C1261" s="220"/>
      <c r="D1261" s="203"/>
      <c r="E1261" s="205"/>
    </row>
    <row r="1262" spans="1:5" x14ac:dyDescent="0.25">
      <c r="A1262" s="196"/>
      <c r="B1262" s="217"/>
      <c r="C1262" s="220"/>
      <c r="D1262" s="203"/>
      <c r="E1262" s="205"/>
    </row>
    <row r="1263" spans="1:5" x14ac:dyDescent="0.25">
      <c r="A1263" s="197"/>
      <c r="B1263" s="218"/>
      <c r="C1263" s="221"/>
      <c r="D1263" s="222"/>
      <c r="E1263" s="223"/>
    </row>
    <row r="1264" spans="1:5" x14ac:dyDescent="0.25">
      <c r="A1264" s="195" t="s">
        <v>387</v>
      </c>
      <c r="B1264" s="216" t="s">
        <v>263</v>
      </c>
      <c r="C1264" s="219" t="s">
        <v>3</v>
      </c>
      <c r="D1264" s="202">
        <v>307</v>
      </c>
      <c r="E1264" s="204"/>
    </row>
    <row r="1265" spans="1:5" x14ac:dyDescent="0.25">
      <c r="A1265" s="196"/>
      <c r="B1265" s="217"/>
      <c r="C1265" s="220"/>
      <c r="D1265" s="203"/>
      <c r="E1265" s="205"/>
    </row>
    <row r="1266" spans="1:5" x14ac:dyDescent="0.25">
      <c r="A1266" s="196"/>
      <c r="B1266" s="217"/>
      <c r="C1266" s="220"/>
      <c r="D1266" s="203"/>
      <c r="E1266" s="205"/>
    </row>
    <row r="1267" spans="1:5" x14ac:dyDescent="0.25">
      <c r="A1267" s="196"/>
      <c r="B1267" s="217"/>
      <c r="C1267" s="220"/>
      <c r="D1267" s="203"/>
      <c r="E1267" s="205"/>
    </row>
    <row r="1268" spans="1:5" x14ac:dyDescent="0.25">
      <c r="A1268" s="197"/>
      <c r="B1268" s="218"/>
      <c r="C1268" s="221"/>
      <c r="D1268" s="222"/>
      <c r="E1268" s="223"/>
    </row>
    <row r="1269" spans="1:5" x14ac:dyDescent="0.25">
      <c r="A1269" s="56"/>
      <c r="B1269" s="311"/>
      <c r="C1269" s="311"/>
      <c r="D1269" s="311"/>
      <c r="E1269" s="311"/>
    </row>
    <row r="1270" spans="1:5" x14ac:dyDescent="0.25">
      <c r="A1270" s="8"/>
      <c r="B1270" s="58"/>
      <c r="C1270" s="8"/>
      <c r="D1270" s="8"/>
      <c r="E1270" s="8"/>
    </row>
    <row r="1271" spans="1:5" x14ac:dyDescent="0.25"/>
    <row r="1272" spans="1:5" x14ac:dyDescent="0.25">
      <c r="D1272" s="298"/>
      <c r="E1272" s="298"/>
    </row>
    <row r="1273" spans="1:5" x14ac:dyDescent="0.25">
      <c r="D1273" s="298"/>
      <c r="E1273" s="298"/>
    </row>
    <row r="1274" spans="1:5" x14ac:dyDescent="0.25">
      <c r="D1274" s="298"/>
      <c r="E1274" s="298"/>
    </row>
    <row r="1275" spans="1:5" x14ac:dyDescent="0.25"/>
    <row r="1276" spans="1:5" x14ac:dyDescent="0.25"/>
    <row r="1277" spans="1:5" x14ac:dyDescent="0.25"/>
    <row r="1278" spans="1:5" x14ac:dyDescent="0.25"/>
    <row r="1279" spans="1:5" x14ac:dyDescent="0.25"/>
    <row r="1280" spans="1:5" x14ac:dyDescent="0.25"/>
    <row r="1281" x14ac:dyDescent="0.25"/>
    <row r="1282" x14ac:dyDescent="0.25"/>
    <row r="1283" x14ac:dyDescent="0.25"/>
    <row r="1284" x14ac:dyDescent="0.25"/>
    <row r="1285" x14ac:dyDescent="0.25"/>
    <row r="1286" x14ac:dyDescent="0.25"/>
    <row r="1287" x14ac:dyDescent="0.25"/>
    <row r="1288" x14ac:dyDescent="0.25"/>
    <row r="1289" x14ac:dyDescent="0.25"/>
    <row r="1290" x14ac:dyDescent="0.25"/>
    <row r="1291" x14ac:dyDescent="0.25"/>
    <row r="1292" x14ac:dyDescent="0.25"/>
    <row r="1293" x14ac:dyDescent="0.25"/>
    <row r="1294" x14ac:dyDescent="0.25"/>
    <row r="1295" x14ac:dyDescent="0.25"/>
    <row r="1296" x14ac:dyDescent="0.25"/>
    <row r="1297" x14ac:dyDescent="0.25"/>
    <row r="1298" x14ac:dyDescent="0.25"/>
    <row r="1299" x14ac:dyDescent="0.25"/>
    <row r="1300" x14ac:dyDescent="0.25"/>
    <row r="1301" x14ac:dyDescent="0.25"/>
    <row r="1302" x14ac:dyDescent="0.25"/>
    <row r="1303" x14ac:dyDescent="0.25"/>
    <row r="1304" x14ac:dyDescent="0.25"/>
    <row r="1305" x14ac:dyDescent="0.25"/>
    <row r="1306" x14ac:dyDescent="0.25"/>
    <row r="1307" x14ac:dyDescent="0.25"/>
    <row r="1308" x14ac:dyDescent="0.25"/>
    <row r="1309" x14ac:dyDescent="0.25"/>
    <row r="1310" x14ac:dyDescent="0.25"/>
    <row r="1311" x14ac:dyDescent="0.25"/>
    <row r="1312" x14ac:dyDescent="0.25"/>
    <row r="1313" x14ac:dyDescent="0.25"/>
    <row r="1314" x14ac:dyDescent="0.25"/>
    <row r="1315" x14ac:dyDescent="0.25"/>
    <row r="1316" x14ac:dyDescent="0.25"/>
    <row r="1317" x14ac:dyDescent="0.25"/>
    <row r="1318" x14ac:dyDescent="0.25"/>
    <row r="1319" x14ac:dyDescent="0.25"/>
    <row r="1320" x14ac:dyDescent="0.25"/>
    <row r="1321" x14ac:dyDescent="0.25"/>
    <row r="1322" x14ac:dyDescent="0.25"/>
    <row r="1323" x14ac:dyDescent="0.25"/>
    <row r="1324" x14ac:dyDescent="0.25"/>
    <row r="1325" x14ac:dyDescent="0.25"/>
    <row r="1326" x14ac:dyDescent="0.25"/>
    <row r="1327" x14ac:dyDescent="0.25"/>
    <row r="1328" x14ac:dyDescent="0.25"/>
    <row r="1329" x14ac:dyDescent="0.25"/>
    <row r="1330" x14ac:dyDescent="0.25"/>
    <row r="1331" x14ac:dyDescent="0.25"/>
    <row r="1332" x14ac:dyDescent="0.25"/>
    <row r="1333" x14ac:dyDescent="0.25"/>
    <row r="1334" x14ac:dyDescent="0.25"/>
    <row r="1335" x14ac:dyDescent="0.25"/>
    <row r="1336" x14ac:dyDescent="0.25"/>
    <row r="1337" x14ac:dyDescent="0.25"/>
    <row r="1338" x14ac:dyDescent="0.25"/>
    <row r="1339" x14ac:dyDescent="0.25"/>
    <row r="1340" x14ac:dyDescent="0.25"/>
    <row r="1341" x14ac:dyDescent="0.25"/>
    <row r="1342" x14ac:dyDescent="0.25"/>
    <row r="1343" x14ac:dyDescent="0.25"/>
    <row r="1344" x14ac:dyDescent="0.25"/>
    <row r="1345" x14ac:dyDescent="0.25"/>
    <row r="1346" x14ac:dyDescent="0.25"/>
    <row r="1347" x14ac:dyDescent="0.25"/>
    <row r="1348" x14ac:dyDescent="0.25"/>
    <row r="1349" x14ac:dyDescent="0.25"/>
    <row r="1362" x14ac:dyDescent="0.25"/>
    <row r="1363" x14ac:dyDescent="0.25"/>
    <row r="1364" x14ac:dyDescent="0.25"/>
    <row r="1365" x14ac:dyDescent="0.25"/>
    <row r="1366" x14ac:dyDescent="0.25"/>
    <row r="1367" x14ac:dyDescent="0.25"/>
    <row r="1368" x14ac:dyDescent="0.25"/>
    <row r="1369" x14ac:dyDescent="0.25"/>
    <row r="1370" x14ac:dyDescent="0.25"/>
    <row r="1371" x14ac:dyDescent="0.25"/>
    <row r="1372" x14ac:dyDescent="0.25"/>
    <row r="1373" x14ac:dyDescent="0.25"/>
    <row r="1374" x14ac:dyDescent="0.25"/>
    <row r="1375" x14ac:dyDescent="0.25"/>
    <row r="1376" x14ac:dyDescent="0.25"/>
    <row r="1377" x14ac:dyDescent="0.25"/>
    <row r="1378" x14ac:dyDescent="0.25"/>
    <row r="1379" x14ac:dyDescent="0.25"/>
    <row r="1380" x14ac:dyDescent="0.25"/>
    <row r="1381" x14ac:dyDescent="0.25"/>
    <row r="1382" x14ac:dyDescent="0.25"/>
    <row r="1383" x14ac:dyDescent="0.25"/>
    <row r="1384" x14ac:dyDescent="0.25"/>
    <row r="1385" x14ac:dyDescent="0.25"/>
    <row r="1386" x14ac:dyDescent="0.25"/>
    <row r="1387" x14ac:dyDescent="0.25"/>
    <row r="1388" x14ac:dyDescent="0.25"/>
    <row r="1389" x14ac:dyDescent="0.25"/>
    <row r="1390" x14ac:dyDescent="0.25"/>
    <row r="1391" x14ac:dyDescent="0.25"/>
    <row r="1392" x14ac:dyDescent="0.25"/>
    <row r="1393" x14ac:dyDescent="0.25"/>
    <row r="1394" x14ac:dyDescent="0.25"/>
    <row r="1395" x14ac:dyDescent="0.25"/>
    <row r="1396" x14ac:dyDescent="0.25"/>
    <row r="1397" x14ac:dyDescent="0.25"/>
    <row r="1398" x14ac:dyDescent="0.25"/>
    <row r="1399" x14ac:dyDescent="0.25"/>
    <row r="1400" x14ac:dyDescent="0.25"/>
    <row r="1401" x14ac:dyDescent="0.25"/>
    <row r="1402" x14ac:dyDescent="0.25"/>
    <row r="1403" x14ac:dyDescent="0.25"/>
    <row r="1404" x14ac:dyDescent="0.25"/>
    <row r="1405" x14ac:dyDescent="0.25"/>
    <row r="1406" x14ac:dyDescent="0.25"/>
    <row r="1407" x14ac:dyDescent="0.25"/>
    <row r="1408" x14ac:dyDescent="0.25"/>
    <row r="1409" x14ac:dyDescent="0.25"/>
    <row r="1410" x14ac:dyDescent="0.25"/>
    <row r="1411" x14ac:dyDescent="0.25"/>
    <row r="1412" x14ac:dyDescent="0.25"/>
    <row r="1413" x14ac:dyDescent="0.25"/>
    <row r="1414" x14ac:dyDescent="0.25"/>
    <row r="1415" x14ac:dyDescent="0.25"/>
    <row r="1416" x14ac:dyDescent="0.25"/>
    <row r="1417" x14ac:dyDescent="0.25"/>
    <row r="1470" x14ac:dyDescent="0.25"/>
    <row r="1471" x14ac:dyDescent="0.25"/>
    <row r="1472" x14ac:dyDescent="0.25"/>
    <row r="1473" x14ac:dyDescent="0.25"/>
    <row r="1474" x14ac:dyDescent="0.25"/>
    <row r="1475" x14ac:dyDescent="0.25"/>
    <row r="1476" x14ac:dyDescent="0.25"/>
    <row r="1477" x14ac:dyDescent="0.25"/>
    <row r="1478" x14ac:dyDescent="0.25"/>
    <row r="1479" x14ac:dyDescent="0.25"/>
    <row r="1480" x14ac:dyDescent="0.25"/>
    <row r="1481" x14ac:dyDescent="0.25"/>
    <row r="1482" x14ac:dyDescent="0.25"/>
    <row r="1483" x14ac:dyDescent="0.25"/>
    <row r="1484" x14ac:dyDescent="0.25"/>
    <row r="1485" x14ac:dyDescent="0.25"/>
    <row r="1486" x14ac:dyDescent="0.25"/>
    <row r="1487" x14ac:dyDescent="0.25"/>
    <row r="1488" x14ac:dyDescent="0.25"/>
    <row r="1489" x14ac:dyDescent="0.25"/>
    <row r="1490" x14ac:dyDescent="0.25"/>
    <row r="1491" x14ac:dyDescent="0.25"/>
    <row r="1492" x14ac:dyDescent="0.25"/>
    <row r="1493" x14ac:dyDescent="0.25"/>
    <row r="1494" x14ac:dyDescent="0.25"/>
    <row r="1495" x14ac:dyDescent="0.25"/>
    <row r="1496" x14ac:dyDescent="0.25"/>
    <row r="1497" x14ac:dyDescent="0.25"/>
    <row r="1498" x14ac:dyDescent="0.25"/>
    <row r="1499" x14ac:dyDescent="0.25"/>
    <row r="1500" x14ac:dyDescent="0.25"/>
    <row r="1501" x14ac:dyDescent="0.25"/>
    <row r="1502" x14ac:dyDescent="0.25"/>
    <row r="1503" x14ac:dyDescent="0.25"/>
    <row r="1504" x14ac:dyDescent="0.25"/>
    <row r="1505" x14ac:dyDescent="0.25"/>
    <row r="1506" x14ac:dyDescent="0.25"/>
    <row r="1507" x14ac:dyDescent="0.25"/>
    <row r="1508" x14ac:dyDescent="0.25"/>
    <row r="1509" x14ac:dyDescent="0.25"/>
    <row r="1510" x14ac:dyDescent="0.25"/>
    <row r="1511" x14ac:dyDescent="0.25"/>
    <row r="1512" x14ac:dyDescent="0.25"/>
    <row r="1513" x14ac:dyDescent="0.25"/>
    <row r="1514" x14ac:dyDescent="0.25"/>
    <row r="1515" x14ac:dyDescent="0.25"/>
    <row r="1516" x14ac:dyDescent="0.25"/>
    <row r="1517" x14ac:dyDescent="0.25"/>
    <row r="1518" x14ac:dyDescent="0.25"/>
    <row r="1519" x14ac:dyDescent="0.25"/>
    <row r="1520" x14ac:dyDescent="0.25"/>
    <row r="1521" x14ac:dyDescent="0.25"/>
    <row r="1522" x14ac:dyDescent="0.25"/>
    <row r="1523" x14ac:dyDescent="0.25"/>
    <row r="1524" x14ac:dyDescent="0.25"/>
    <row r="1525" x14ac:dyDescent="0.25"/>
    <row r="1526" x14ac:dyDescent="0.25"/>
    <row r="1527" x14ac:dyDescent="0.25"/>
    <row r="1528" x14ac:dyDescent="0.25"/>
    <row r="1529" x14ac:dyDescent="0.25"/>
    <row r="1530" x14ac:dyDescent="0.25"/>
    <row r="1531" x14ac:dyDescent="0.25"/>
    <row r="1532" x14ac:dyDescent="0.25"/>
    <row r="1533" x14ac:dyDescent="0.25"/>
    <row r="1534" x14ac:dyDescent="0.25"/>
    <row r="1535" x14ac:dyDescent="0.25"/>
    <row r="1536" x14ac:dyDescent="0.25"/>
    <row r="1537" x14ac:dyDescent="0.25"/>
    <row r="1538" x14ac:dyDescent="0.25"/>
    <row r="1539" x14ac:dyDescent="0.25"/>
    <row r="1540" x14ac:dyDescent="0.25"/>
    <row r="1541" x14ac:dyDescent="0.25"/>
    <row r="1542" x14ac:dyDescent="0.25"/>
    <row r="1543" x14ac:dyDescent="0.25"/>
    <row r="1544" x14ac:dyDescent="0.25"/>
    <row r="1545" x14ac:dyDescent="0.25"/>
    <row r="1546" x14ac:dyDescent="0.25"/>
    <row r="1547" x14ac:dyDescent="0.25"/>
    <row r="1548" x14ac:dyDescent="0.25"/>
    <row r="1549" x14ac:dyDescent="0.25"/>
    <row r="1550" x14ac:dyDescent="0.25"/>
    <row r="1551" x14ac:dyDescent="0.25"/>
    <row r="1552" x14ac:dyDescent="0.25"/>
    <row r="1553" x14ac:dyDescent="0.25"/>
    <row r="1554" x14ac:dyDescent="0.25"/>
    <row r="1555" x14ac:dyDescent="0.25"/>
    <row r="1556" x14ac:dyDescent="0.25"/>
    <row r="1557" x14ac:dyDescent="0.25"/>
    <row r="1558" x14ac:dyDescent="0.25"/>
    <row r="1559" x14ac:dyDescent="0.25"/>
    <row r="1560" x14ac:dyDescent="0.25"/>
    <row r="1561" x14ac:dyDescent="0.25"/>
    <row r="1562" x14ac:dyDescent="0.25"/>
    <row r="1563" x14ac:dyDescent="0.25"/>
    <row r="1564" x14ac:dyDescent="0.25"/>
    <row r="1565" x14ac:dyDescent="0.25"/>
    <row r="1566" x14ac:dyDescent="0.25"/>
    <row r="1567" x14ac:dyDescent="0.25"/>
    <row r="1568" x14ac:dyDescent="0.25"/>
    <row r="1569" x14ac:dyDescent="0.25"/>
    <row r="1570" x14ac:dyDescent="0.25"/>
    <row r="1571" x14ac:dyDescent="0.25"/>
    <row r="1572" x14ac:dyDescent="0.25"/>
    <row r="1573" x14ac:dyDescent="0.25"/>
    <row r="1574" x14ac:dyDescent="0.25"/>
    <row r="1575" x14ac:dyDescent="0.25"/>
    <row r="1576" x14ac:dyDescent="0.25"/>
    <row r="1577" x14ac:dyDescent="0.25"/>
    <row r="1578" x14ac:dyDescent="0.25"/>
    <row r="1579" x14ac:dyDescent="0.25"/>
    <row r="1580" x14ac:dyDescent="0.25"/>
    <row r="1581" x14ac:dyDescent="0.25"/>
    <row r="1582" x14ac:dyDescent="0.25"/>
    <row r="1583" x14ac:dyDescent="0.25"/>
    <row r="1584" x14ac:dyDescent="0.25"/>
    <row r="1585" x14ac:dyDescent="0.25"/>
    <row r="1586" x14ac:dyDescent="0.25"/>
    <row r="1587" x14ac:dyDescent="0.25"/>
    <row r="1588" x14ac:dyDescent="0.25"/>
    <row r="1589" x14ac:dyDescent="0.25"/>
    <row r="1590" x14ac:dyDescent="0.25"/>
    <row r="1591" x14ac:dyDescent="0.25"/>
    <row r="1592" x14ac:dyDescent="0.25"/>
    <row r="1593" x14ac:dyDescent="0.25"/>
    <row r="1594" x14ac:dyDescent="0.25"/>
    <row r="1595" x14ac:dyDescent="0.25"/>
    <row r="1596" x14ac:dyDescent="0.25"/>
    <row r="1597" x14ac:dyDescent="0.25"/>
    <row r="1598" x14ac:dyDescent="0.25"/>
    <row r="1599" x14ac:dyDescent="0.25"/>
    <row r="1600" x14ac:dyDescent="0.25"/>
    <row r="1601" x14ac:dyDescent="0.25"/>
    <row r="1602" x14ac:dyDescent="0.25"/>
    <row r="1603" x14ac:dyDescent="0.25"/>
    <row r="1604" x14ac:dyDescent="0.25"/>
    <row r="1605" x14ac:dyDescent="0.25"/>
    <row r="1606" x14ac:dyDescent="0.25"/>
    <row r="1607" x14ac:dyDescent="0.25"/>
    <row r="1608" x14ac:dyDescent="0.25"/>
    <row r="1609" x14ac:dyDescent="0.25"/>
    <row r="1610" x14ac:dyDescent="0.25"/>
    <row r="1611" x14ac:dyDescent="0.25"/>
    <row r="1612" x14ac:dyDescent="0.25"/>
    <row r="1613" x14ac:dyDescent="0.25"/>
    <row r="1614" x14ac:dyDescent="0.25"/>
    <row r="1615" x14ac:dyDescent="0.25"/>
    <row r="1616" x14ac:dyDescent="0.25"/>
    <row r="1617" x14ac:dyDescent="0.25"/>
    <row r="1618" x14ac:dyDescent="0.25"/>
    <row r="1619" x14ac:dyDescent="0.25"/>
    <row r="1620" x14ac:dyDescent="0.25"/>
    <row r="1621" x14ac:dyDescent="0.25"/>
    <row r="1622" x14ac:dyDescent="0.25"/>
    <row r="1623" x14ac:dyDescent="0.25"/>
    <row r="1624" x14ac:dyDescent="0.25"/>
    <row r="1625" x14ac:dyDescent="0.25"/>
    <row r="1626" x14ac:dyDescent="0.25"/>
    <row r="1627" x14ac:dyDescent="0.25"/>
    <row r="1628" x14ac:dyDescent="0.25"/>
    <row r="1629" x14ac:dyDescent="0.25"/>
    <row r="1630" x14ac:dyDescent="0.25"/>
    <row r="1631" x14ac:dyDescent="0.25"/>
    <row r="1632" x14ac:dyDescent="0.25"/>
    <row r="1633" x14ac:dyDescent="0.25"/>
    <row r="1634" x14ac:dyDescent="0.25"/>
    <row r="1635" x14ac:dyDescent="0.25"/>
    <row r="1636" x14ac:dyDescent="0.25"/>
    <row r="1658" x14ac:dyDescent="0.25"/>
    <row r="1659" x14ac:dyDescent="0.25"/>
    <row r="1660" x14ac:dyDescent="0.25"/>
    <row r="1661" x14ac:dyDescent="0.25"/>
    <row r="1662" x14ac:dyDescent="0.25"/>
    <row r="1663" x14ac:dyDescent="0.25"/>
    <row r="1664" x14ac:dyDescent="0.25"/>
    <row r="1665" x14ac:dyDescent="0.25"/>
    <row r="1666" x14ac:dyDescent="0.25"/>
    <row r="1667" x14ac:dyDescent="0.25"/>
    <row r="1668" x14ac:dyDescent="0.25"/>
    <row r="1669" x14ac:dyDescent="0.25"/>
    <row r="1670" x14ac:dyDescent="0.25"/>
    <row r="1671" x14ac:dyDescent="0.25"/>
    <row r="1672" x14ac:dyDescent="0.25"/>
    <row r="1673" x14ac:dyDescent="0.25"/>
    <row r="1674" x14ac:dyDescent="0.25"/>
    <row r="1675" x14ac:dyDescent="0.25"/>
    <row r="1676" x14ac:dyDescent="0.25"/>
    <row r="1677" x14ac:dyDescent="0.25"/>
    <row r="1678" x14ac:dyDescent="0.25"/>
    <row r="1679" x14ac:dyDescent="0.25"/>
    <row r="1680" x14ac:dyDescent="0.25"/>
    <row r="1681" x14ac:dyDescent="0.25"/>
    <row r="1682" x14ac:dyDescent="0.25"/>
    <row r="1683" x14ac:dyDescent="0.25"/>
    <row r="1684" x14ac:dyDescent="0.25"/>
    <row r="1685" x14ac:dyDescent="0.25"/>
    <row r="1686" x14ac:dyDescent="0.25"/>
    <row r="1687" x14ac:dyDescent="0.25"/>
    <row r="1688" x14ac:dyDescent="0.25"/>
    <row r="1689" x14ac:dyDescent="0.25"/>
    <row r="1690" x14ac:dyDescent="0.25"/>
    <row r="1691" x14ac:dyDescent="0.25"/>
    <row r="1692" x14ac:dyDescent="0.25"/>
    <row r="1693" x14ac:dyDescent="0.25"/>
    <row r="1694" x14ac:dyDescent="0.25"/>
    <row r="1695" x14ac:dyDescent="0.25"/>
    <row r="1696" x14ac:dyDescent="0.25"/>
    <row r="1697" x14ac:dyDescent="0.25"/>
    <row r="1698" x14ac:dyDescent="0.25"/>
    <row r="1699" x14ac:dyDescent="0.25"/>
    <row r="1700" x14ac:dyDescent="0.25"/>
    <row r="1701" x14ac:dyDescent="0.25"/>
    <row r="1702" x14ac:dyDescent="0.25"/>
    <row r="1703" x14ac:dyDescent="0.25"/>
    <row r="1704" x14ac:dyDescent="0.25"/>
    <row r="1705" x14ac:dyDescent="0.25"/>
    <row r="1706" x14ac:dyDescent="0.25"/>
    <row r="1707" x14ac:dyDescent="0.25"/>
    <row r="1708" x14ac:dyDescent="0.25"/>
    <row r="1709" x14ac:dyDescent="0.25"/>
    <row r="1710" x14ac:dyDescent="0.25"/>
    <row r="1711" x14ac:dyDescent="0.25"/>
    <row r="1712" x14ac:dyDescent="0.25"/>
    <row r="1713" x14ac:dyDescent="0.25"/>
    <row r="1714" x14ac:dyDescent="0.25"/>
    <row r="1715" x14ac:dyDescent="0.25"/>
    <row r="1716" x14ac:dyDescent="0.25"/>
    <row r="1717" x14ac:dyDescent="0.25"/>
    <row r="1718" x14ac:dyDescent="0.25"/>
    <row r="1719" x14ac:dyDescent="0.25"/>
    <row r="1720" x14ac:dyDescent="0.25"/>
    <row r="1721" x14ac:dyDescent="0.25"/>
    <row r="1722" x14ac:dyDescent="0.25"/>
    <row r="1723" x14ac:dyDescent="0.25"/>
    <row r="1724" x14ac:dyDescent="0.25"/>
    <row r="1725" x14ac:dyDescent="0.25"/>
    <row r="1726" x14ac:dyDescent="0.25"/>
    <row r="1727" x14ac:dyDescent="0.25"/>
    <row r="1728" x14ac:dyDescent="0.25"/>
    <row r="1735" x14ac:dyDescent="0.25"/>
    <row r="1736" x14ac:dyDescent="0.25"/>
    <row r="1737" x14ac:dyDescent="0.25"/>
    <row r="1738" x14ac:dyDescent="0.25"/>
    <row r="1739" x14ac:dyDescent="0.25"/>
    <row r="1740" x14ac:dyDescent="0.25"/>
    <row r="1741" x14ac:dyDescent="0.25"/>
    <row r="1742" x14ac:dyDescent="0.25"/>
    <row r="1763" x14ac:dyDescent="0.25"/>
    <row r="1764" x14ac:dyDescent="0.25"/>
    <row r="1765" x14ac:dyDescent="0.25"/>
    <row r="1766" x14ac:dyDescent="0.25"/>
    <row r="1767" x14ac:dyDescent="0.25"/>
    <row r="1768" x14ac:dyDescent="0.25"/>
    <row r="1769" x14ac:dyDescent="0.25"/>
    <row r="1770" x14ac:dyDescent="0.25"/>
    <row r="1771" x14ac:dyDescent="0.25"/>
    <row r="1772" x14ac:dyDescent="0.25"/>
    <row r="1773" x14ac:dyDescent="0.25"/>
    <row r="1774" x14ac:dyDescent="0.25"/>
    <row r="1775" x14ac:dyDescent="0.25"/>
    <row r="1776" x14ac:dyDescent="0.25"/>
    <row r="1777" x14ac:dyDescent="0.25"/>
    <row r="1778" x14ac:dyDescent="0.25"/>
    <row r="1779" x14ac:dyDescent="0.25"/>
    <row r="1780" x14ac:dyDescent="0.25"/>
    <row r="1781" x14ac:dyDescent="0.25"/>
    <row r="1782" x14ac:dyDescent="0.25"/>
    <row r="1783" x14ac:dyDescent="0.25"/>
    <row r="1784" x14ac:dyDescent="0.25"/>
    <row r="1785" x14ac:dyDescent="0.25"/>
    <row r="1786" x14ac:dyDescent="0.25"/>
    <row r="1787" x14ac:dyDescent="0.25"/>
    <row r="1788" x14ac:dyDescent="0.25"/>
    <row r="1789" x14ac:dyDescent="0.25"/>
    <row r="1790" x14ac:dyDescent="0.25"/>
    <row r="1826" x14ac:dyDescent="0.25"/>
    <row r="1913" x14ac:dyDescent="0.25"/>
    <row r="1914" x14ac:dyDescent="0.25"/>
    <row r="1915" x14ac:dyDescent="0.25"/>
    <row r="1916" x14ac:dyDescent="0.25"/>
    <row r="1917" x14ac:dyDescent="0.25"/>
    <row r="1918" x14ac:dyDescent="0.25"/>
    <row r="1919" x14ac:dyDescent="0.25"/>
    <row r="1920" x14ac:dyDescent="0.25"/>
    <row r="1921" x14ac:dyDescent="0.25"/>
    <row r="1922" x14ac:dyDescent="0.25"/>
    <row r="1958" x14ac:dyDescent="0.25"/>
    <row r="1959" x14ac:dyDescent="0.25"/>
    <row r="1960" x14ac:dyDescent="0.25"/>
    <row r="1961" x14ac:dyDescent="0.25"/>
    <row r="1962" x14ac:dyDescent="0.25"/>
    <row r="1963" x14ac:dyDescent="0.25"/>
    <row r="1964" x14ac:dyDescent="0.25"/>
    <row r="1965" x14ac:dyDescent="0.25"/>
    <row r="1966" x14ac:dyDescent="0.25"/>
    <row r="1967" x14ac:dyDescent="0.25"/>
    <row r="1968" x14ac:dyDescent="0.25"/>
    <row r="1969" x14ac:dyDescent="0.25"/>
    <row r="1970" x14ac:dyDescent="0.25"/>
    <row r="1971" x14ac:dyDescent="0.25"/>
    <row r="1972" x14ac:dyDescent="0.25"/>
    <row r="1973" x14ac:dyDescent="0.25"/>
    <row r="1974" x14ac:dyDescent="0.25"/>
    <row r="1975" x14ac:dyDescent="0.25"/>
    <row r="1976" x14ac:dyDescent="0.25"/>
    <row r="1977" x14ac:dyDescent="0.25"/>
    <row r="1978" x14ac:dyDescent="0.25"/>
    <row r="1979" x14ac:dyDescent="0.25"/>
    <row r="1980" x14ac:dyDescent="0.25"/>
    <row r="1981" x14ac:dyDescent="0.25"/>
    <row r="1982" x14ac:dyDescent="0.25"/>
    <row r="1983" x14ac:dyDescent="0.25"/>
    <row r="1984" x14ac:dyDescent="0.25"/>
    <row r="1985" x14ac:dyDescent="0.25"/>
    <row r="1986" x14ac:dyDescent="0.25"/>
    <row r="1987" x14ac:dyDescent="0.25"/>
    <row r="1988" x14ac:dyDescent="0.25"/>
    <row r="1989" x14ac:dyDescent="0.25"/>
    <row r="1990" x14ac:dyDescent="0.25"/>
    <row r="1991" x14ac:dyDescent="0.25"/>
    <row r="1992" x14ac:dyDescent="0.25"/>
    <row r="1993" x14ac:dyDescent="0.25"/>
    <row r="1994" x14ac:dyDescent="0.25"/>
    <row r="2019" x14ac:dyDescent="0.25"/>
    <row r="2020" x14ac:dyDescent="0.25"/>
    <row r="2021" x14ac:dyDescent="0.25"/>
    <row r="2022" x14ac:dyDescent="0.25"/>
    <row r="2023" x14ac:dyDescent="0.25"/>
    <row r="2024" x14ac:dyDescent="0.25"/>
    <row r="2025" x14ac:dyDescent="0.25"/>
    <row r="2026" x14ac:dyDescent="0.25"/>
    <row r="2027" x14ac:dyDescent="0.25"/>
    <row r="2028" x14ac:dyDescent="0.25"/>
    <row r="2029" x14ac:dyDescent="0.25"/>
    <row r="2030" x14ac:dyDescent="0.25"/>
    <row r="2031" x14ac:dyDescent="0.25"/>
    <row r="2032" x14ac:dyDescent="0.25"/>
    <row r="2033" x14ac:dyDescent="0.25"/>
    <row r="2034" x14ac:dyDescent="0.25"/>
    <row r="2035" x14ac:dyDescent="0.25"/>
    <row r="2036" x14ac:dyDescent="0.25"/>
    <row r="2037" x14ac:dyDescent="0.25"/>
    <row r="2038" x14ac:dyDescent="0.25"/>
    <row r="2039" x14ac:dyDescent="0.25"/>
    <row r="2040" x14ac:dyDescent="0.25"/>
    <row r="2041" x14ac:dyDescent="0.25"/>
    <row r="2042" x14ac:dyDescent="0.25"/>
    <row r="2043" x14ac:dyDescent="0.25"/>
    <row r="2044" x14ac:dyDescent="0.25"/>
    <row r="2056" x14ac:dyDescent="0.25"/>
    <row r="2057" x14ac:dyDescent="0.25"/>
    <row r="2058" x14ac:dyDescent="0.25"/>
    <row r="2059" x14ac:dyDescent="0.25"/>
    <row r="2060" x14ac:dyDescent="0.25"/>
    <row r="2061" x14ac:dyDescent="0.25"/>
    <row r="2062" x14ac:dyDescent="0.25"/>
    <row r="2063" x14ac:dyDescent="0.25"/>
    <row r="2064" x14ac:dyDescent="0.25"/>
    <row r="2065" x14ac:dyDescent="0.25"/>
    <row r="2066" x14ac:dyDescent="0.25"/>
    <row r="2067" x14ac:dyDescent="0.25"/>
    <row r="2068" x14ac:dyDescent="0.25"/>
    <row r="2082" x14ac:dyDescent="0.25"/>
    <row r="2083" x14ac:dyDescent="0.25"/>
    <row r="2084" x14ac:dyDescent="0.25"/>
    <row r="2085" x14ac:dyDescent="0.25"/>
    <row r="2086" x14ac:dyDescent="0.25"/>
    <row r="2087" x14ac:dyDescent="0.25"/>
    <row r="2088" x14ac:dyDescent="0.25"/>
    <row r="2089" x14ac:dyDescent="0.25"/>
    <row r="2090" x14ac:dyDescent="0.25"/>
    <row r="2091" x14ac:dyDescent="0.25"/>
    <row r="2092" x14ac:dyDescent="0.25"/>
    <row r="2093" x14ac:dyDescent="0.25"/>
    <row r="2094" x14ac:dyDescent="0.25"/>
    <row r="2095" x14ac:dyDescent="0.25"/>
    <row r="2096" x14ac:dyDescent="0.25"/>
    <row r="2109" x14ac:dyDescent="0.25"/>
    <row r="2110" x14ac:dyDescent="0.25"/>
    <row r="2111" x14ac:dyDescent="0.25"/>
    <row r="2112" x14ac:dyDescent="0.25"/>
    <row r="2113" x14ac:dyDescent="0.25"/>
    <row r="2114" x14ac:dyDescent="0.25"/>
    <row r="2115" x14ac:dyDescent="0.25"/>
    <row r="2116" x14ac:dyDescent="0.25"/>
    <row r="2117" x14ac:dyDescent="0.25"/>
    <row r="2118" x14ac:dyDescent="0.25"/>
    <row r="2119" x14ac:dyDescent="0.25"/>
    <row r="2120" x14ac:dyDescent="0.25"/>
    <row r="2121" x14ac:dyDescent="0.25"/>
    <row r="2122" x14ac:dyDescent="0.25"/>
    <row r="2135" x14ac:dyDescent="0.25"/>
    <row r="2136" x14ac:dyDescent="0.25"/>
    <row r="2137" x14ac:dyDescent="0.25"/>
    <row r="2138" x14ac:dyDescent="0.25"/>
    <row r="2139" x14ac:dyDescent="0.25"/>
    <row r="2140" x14ac:dyDescent="0.25"/>
    <row r="2141" x14ac:dyDescent="0.25"/>
    <row r="2142" x14ac:dyDescent="0.25"/>
    <row r="2143" x14ac:dyDescent="0.25"/>
    <row r="2144" x14ac:dyDescent="0.25"/>
    <row r="2145" x14ac:dyDescent="0.25"/>
    <row r="2146" x14ac:dyDescent="0.25"/>
    <row r="2219" x14ac:dyDescent="0.25"/>
    <row r="2220" x14ac:dyDescent="0.25"/>
    <row r="2221" x14ac:dyDescent="0.25"/>
    <row r="2222" x14ac:dyDescent="0.25"/>
    <row r="2223" x14ac:dyDescent="0.25"/>
    <row r="2224" x14ac:dyDescent="0.25"/>
    <row r="2286" x14ac:dyDescent="0.25"/>
    <row r="2338" x14ac:dyDescent="0.25"/>
    <row r="2339" x14ac:dyDescent="0.25"/>
    <row r="2340" x14ac:dyDescent="0.25"/>
    <row r="2341" x14ac:dyDescent="0.25"/>
    <row r="2342" x14ac:dyDescent="0.25"/>
    <row r="2343" x14ac:dyDescent="0.25"/>
    <row r="2344" x14ac:dyDescent="0.25"/>
    <row r="2350" x14ac:dyDescent="0.25"/>
    <row r="2357" x14ac:dyDescent="0.25"/>
    <row r="2366" x14ac:dyDescent="0.25"/>
    <row r="2367" x14ac:dyDescent="0.25"/>
    <row r="2368" x14ac:dyDescent="0.25"/>
    <row r="2369" x14ac:dyDescent="0.25"/>
    <row r="2374" x14ac:dyDescent="0.25"/>
    <row r="2375" x14ac:dyDescent="0.25"/>
    <row r="2376" x14ac:dyDescent="0.25"/>
    <row r="2377" x14ac:dyDescent="0.25"/>
    <row r="2378" x14ac:dyDescent="0.25"/>
    <row r="2379" x14ac:dyDescent="0.25"/>
    <row r="2380" x14ac:dyDescent="0.25"/>
    <row r="2381" x14ac:dyDescent="0.25"/>
    <row r="2382" x14ac:dyDescent="0.25"/>
    <row r="2383" x14ac:dyDescent="0.25"/>
    <row r="2384" x14ac:dyDescent="0.25"/>
    <row r="2385" x14ac:dyDescent="0.25"/>
    <row r="2386" x14ac:dyDescent="0.25"/>
    <row r="2404" x14ac:dyDescent="0.25"/>
    <row r="2405" x14ac:dyDescent="0.25"/>
    <row r="2406" x14ac:dyDescent="0.25"/>
    <row r="2407" x14ac:dyDescent="0.25"/>
    <row r="2408" x14ac:dyDescent="0.25"/>
    <row r="2409" x14ac:dyDescent="0.25"/>
    <row r="2410" x14ac:dyDescent="0.25"/>
    <row r="2411" x14ac:dyDescent="0.25"/>
    <row r="2412" x14ac:dyDescent="0.25"/>
    <row r="2413" x14ac:dyDescent="0.25"/>
    <row r="2414" x14ac:dyDescent="0.25"/>
    <row r="2415" x14ac:dyDescent="0.25"/>
    <row r="2416" x14ac:dyDescent="0.25"/>
    <row r="2417" x14ac:dyDescent="0.25"/>
    <row r="2418" x14ac:dyDescent="0.25"/>
    <row r="2419" x14ac:dyDescent="0.25"/>
    <row r="2420" x14ac:dyDescent="0.25"/>
    <row r="2421" x14ac:dyDescent="0.25"/>
    <row r="2422" x14ac:dyDescent="0.25"/>
    <row r="2423" x14ac:dyDescent="0.25"/>
    <row r="2424" x14ac:dyDescent="0.25"/>
    <row r="2425" x14ac:dyDescent="0.25"/>
    <row r="2426" x14ac:dyDescent="0.25"/>
    <row r="2427" x14ac:dyDescent="0.25"/>
    <row r="2428" x14ac:dyDescent="0.25"/>
    <row r="2429" x14ac:dyDescent="0.25"/>
    <row r="2430" x14ac:dyDescent="0.25"/>
    <row r="2431" x14ac:dyDescent="0.25"/>
    <row r="2432" x14ac:dyDescent="0.25"/>
    <row r="2433" x14ac:dyDescent="0.25"/>
    <row r="2434" x14ac:dyDescent="0.25"/>
    <row r="2435" x14ac:dyDescent="0.25"/>
    <row r="2436" x14ac:dyDescent="0.25"/>
    <row r="2437" x14ac:dyDescent="0.25"/>
    <row r="2438" x14ac:dyDescent="0.25"/>
    <row r="2439" x14ac:dyDescent="0.25"/>
    <row r="2440" x14ac:dyDescent="0.25"/>
    <row r="2441" x14ac:dyDescent="0.25"/>
    <row r="2473" x14ac:dyDescent="0.25"/>
    <row r="2474" x14ac:dyDescent="0.25"/>
    <row r="2475" x14ac:dyDescent="0.25"/>
    <row r="2476" x14ac:dyDescent="0.25"/>
    <row r="2477" x14ac:dyDescent="0.25"/>
    <row r="2478" x14ac:dyDescent="0.25"/>
    <row r="2479" x14ac:dyDescent="0.25"/>
    <row r="2480" x14ac:dyDescent="0.25"/>
    <row r="2481" x14ac:dyDescent="0.25"/>
    <row r="2482" x14ac:dyDescent="0.25"/>
    <row r="2483" x14ac:dyDescent="0.25"/>
    <row r="2484" x14ac:dyDescent="0.25"/>
    <row r="2485" x14ac:dyDescent="0.25"/>
    <row r="2486" x14ac:dyDescent="0.25"/>
    <row r="2487" x14ac:dyDescent="0.25"/>
    <row r="2488" x14ac:dyDescent="0.25"/>
    <row r="2489" x14ac:dyDescent="0.25"/>
    <row r="2490" x14ac:dyDescent="0.25"/>
    <row r="2491" x14ac:dyDescent="0.25"/>
    <row r="2492" x14ac:dyDescent="0.25"/>
    <row r="2493" x14ac:dyDescent="0.25"/>
    <row r="2494" x14ac:dyDescent="0.25"/>
    <row r="2495" x14ac:dyDescent="0.25"/>
    <row r="2496" x14ac:dyDescent="0.25"/>
    <row r="2497" x14ac:dyDescent="0.25"/>
    <row r="2498" x14ac:dyDescent="0.25"/>
    <row r="2499" x14ac:dyDescent="0.25"/>
    <row r="2500" x14ac:dyDescent="0.25"/>
    <row r="2501" x14ac:dyDescent="0.25"/>
    <row r="2502" x14ac:dyDescent="0.25"/>
    <row r="2503" x14ac:dyDescent="0.25"/>
    <row r="2504" x14ac:dyDescent="0.25"/>
    <row r="2505" x14ac:dyDescent="0.25"/>
    <row r="2506" x14ac:dyDescent="0.25"/>
    <row r="2507" x14ac:dyDescent="0.25"/>
    <row r="2508" x14ac:dyDescent="0.25"/>
    <row r="2509" x14ac:dyDescent="0.25"/>
    <row r="2510" x14ac:dyDescent="0.25"/>
    <row r="2511" x14ac:dyDescent="0.25"/>
    <row r="2512" x14ac:dyDescent="0.25"/>
    <row r="2513" x14ac:dyDescent="0.25"/>
    <row r="2514" x14ac:dyDescent="0.25"/>
    <row r="2515" x14ac:dyDescent="0.25"/>
    <row r="2516" x14ac:dyDescent="0.25"/>
    <row r="2517" x14ac:dyDescent="0.25"/>
    <row r="2518" x14ac:dyDescent="0.25"/>
    <row r="2519" x14ac:dyDescent="0.25"/>
    <row r="2520" x14ac:dyDescent="0.25"/>
    <row r="2521" x14ac:dyDescent="0.25"/>
    <row r="2522" x14ac:dyDescent="0.25"/>
    <row r="2523" x14ac:dyDescent="0.25"/>
    <row r="2524" x14ac:dyDescent="0.25"/>
    <row r="2525" x14ac:dyDescent="0.25"/>
    <row r="2526" x14ac:dyDescent="0.25"/>
    <row r="2527" x14ac:dyDescent="0.25"/>
    <row r="2528" x14ac:dyDescent="0.25"/>
    <row r="2529" x14ac:dyDescent="0.25"/>
    <row r="2530" x14ac:dyDescent="0.25"/>
    <row r="2531" x14ac:dyDescent="0.25"/>
    <row r="2532" x14ac:dyDescent="0.25"/>
    <row r="2533" x14ac:dyDescent="0.25"/>
    <row r="2534" x14ac:dyDescent="0.25"/>
    <row r="2535" x14ac:dyDescent="0.25"/>
    <row r="2536" x14ac:dyDescent="0.25"/>
    <row r="2537" x14ac:dyDescent="0.25"/>
    <row r="2538" x14ac:dyDescent="0.25"/>
    <row r="2539" x14ac:dyDescent="0.25"/>
    <row r="2540" x14ac:dyDescent="0.25"/>
    <row r="2541" x14ac:dyDescent="0.25"/>
    <row r="2542" x14ac:dyDescent="0.25"/>
    <row r="2543" x14ac:dyDescent="0.25"/>
    <row r="2544" x14ac:dyDescent="0.25"/>
    <row r="2545" x14ac:dyDescent="0.25"/>
    <row r="2546" x14ac:dyDescent="0.25"/>
    <row r="2547" x14ac:dyDescent="0.25"/>
    <row r="2548" x14ac:dyDescent="0.25"/>
    <row r="2549" x14ac:dyDescent="0.25"/>
    <row r="2550" x14ac:dyDescent="0.25"/>
    <row r="2551" x14ac:dyDescent="0.25"/>
    <row r="2552" x14ac:dyDescent="0.25"/>
    <row r="2553" x14ac:dyDescent="0.25"/>
    <row r="2604" x14ac:dyDescent="0.25"/>
    <row r="2605" x14ac:dyDescent="0.25"/>
    <row r="2606" x14ac:dyDescent="0.25"/>
    <row r="2607" x14ac:dyDescent="0.25"/>
    <row r="2608" x14ac:dyDescent="0.25"/>
    <row r="2609" x14ac:dyDescent="0.25"/>
    <row r="2610" x14ac:dyDescent="0.25"/>
    <row r="2611" x14ac:dyDescent="0.25"/>
    <row r="2612" x14ac:dyDescent="0.25"/>
    <row r="2613" x14ac:dyDescent="0.25"/>
    <row r="2614" x14ac:dyDescent="0.25"/>
    <row r="2615" x14ac:dyDescent="0.25"/>
    <row r="2616" x14ac:dyDescent="0.25"/>
    <row r="2617" x14ac:dyDescent="0.25"/>
    <row r="2618" x14ac:dyDescent="0.25"/>
    <row r="2619" x14ac:dyDescent="0.25"/>
    <row r="2620" x14ac:dyDescent="0.25"/>
    <row r="2621" x14ac:dyDescent="0.25"/>
    <row r="2622" x14ac:dyDescent="0.25"/>
    <row r="2623" x14ac:dyDescent="0.25"/>
    <row r="2624" x14ac:dyDescent="0.25"/>
    <row r="2625" x14ac:dyDescent="0.25"/>
    <row r="2626" x14ac:dyDescent="0.25"/>
    <row r="2627" x14ac:dyDescent="0.25"/>
    <row r="2628" x14ac:dyDescent="0.25"/>
    <row r="2629" x14ac:dyDescent="0.25"/>
    <row r="2630" x14ac:dyDescent="0.25"/>
    <row r="2631" x14ac:dyDescent="0.25"/>
    <row r="2632" x14ac:dyDescent="0.25"/>
    <row r="2633" x14ac:dyDescent="0.25"/>
    <row r="2634" x14ac:dyDescent="0.25"/>
    <row r="2635" x14ac:dyDescent="0.25"/>
    <row r="2636" x14ac:dyDescent="0.25"/>
    <row r="2637" x14ac:dyDescent="0.25"/>
    <row r="2638" x14ac:dyDescent="0.25"/>
    <row r="2639" x14ac:dyDescent="0.25"/>
    <row r="2640" x14ac:dyDescent="0.25"/>
    <row r="2641" x14ac:dyDescent="0.25"/>
    <row r="2642" x14ac:dyDescent="0.25"/>
    <row r="2643" x14ac:dyDescent="0.25"/>
    <row r="2644" x14ac:dyDescent="0.25"/>
    <row r="2645" x14ac:dyDescent="0.25"/>
    <row r="2646" x14ac:dyDescent="0.25"/>
    <row r="2647" x14ac:dyDescent="0.25"/>
    <row r="2648" x14ac:dyDescent="0.25"/>
    <row r="2649" x14ac:dyDescent="0.25"/>
    <row r="2650" x14ac:dyDescent="0.25"/>
    <row r="2651" x14ac:dyDescent="0.25"/>
    <row r="2652" x14ac:dyDescent="0.25"/>
    <row r="2653" x14ac:dyDescent="0.25"/>
    <row r="2654" x14ac:dyDescent="0.25"/>
    <row r="2655" x14ac:dyDescent="0.25"/>
    <row r="2656" x14ac:dyDescent="0.25"/>
    <row r="2657" x14ac:dyDescent="0.25"/>
    <row r="2658" x14ac:dyDescent="0.25"/>
    <row r="2659" x14ac:dyDescent="0.25"/>
    <row r="2660" x14ac:dyDescent="0.25"/>
    <row r="2661" x14ac:dyDescent="0.25"/>
    <row r="2662" x14ac:dyDescent="0.25"/>
    <row r="2663" x14ac:dyDescent="0.25"/>
    <row r="2733" x14ac:dyDescent="0.25"/>
    <row r="2734" x14ac:dyDescent="0.25"/>
    <row r="2735" x14ac:dyDescent="0.25"/>
    <row r="2736" x14ac:dyDescent="0.25"/>
    <row r="2737" x14ac:dyDescent="0.25"/>
    <row r="2738" x14ac:dyDescent="0.25"/>
    <row r="2739" x14ac:dyDescent="0.25"/>
    <row r="2740" x14ac:dyDescent="0.25"/>
    <row r="2741" x14ac:dyDescent="0.25"/>
    <row r="2742" x14ac:dyDescent="0.25"/>
    <row r="2743" x14ac:dyDescent="0.25"/>
    <row r="2744" x14ac:dyDescent="0.25"/>
    <row r="2745" x14ac:dyDescent="0.25"/>
    <row r="2746" x14ac:dyDescent="0.25"/>
    <row r="2747" x14ac:dyDescent="0.25"/>
    <row r="2754" x14ac:dyDescent="0.25"/>
    <row r="2755" x14ac:dyDescent="0.25"/>
    <row r="2756" x14ac:dyDescent="0.25"/>
    <row r="2757" x14ac:dyDescent="0.25"/>
    <row r="2758" x14ac:dyDescent="0.25"/>
    <row r="2759" x14ac:dyDescent="0.25"/>
    <row r="2768" x14ac:dyDescent="0.25"/>
  </sheetData>
  <mergeCells count="1018">
    <mergeCell ref="D494:D498"/>
    <mergeCell ref="C494:C498"/>
    <mergeCell ref="B494:B498"/>
    <mergeCell ref="D504:D508"/>
    <mergeCell ref="E504:E508"/>
    <mergeCell ref="E519:E523"/>
    <mergeCell ref="D539:D543"/>
    <mergeCell ref="B473:B478"/>
    <mergeCell ref="C473:C478"/>
    <mergeCell ref="D473:D478"/>
    <mergeCell ref="C402:C408"/>
    <mergeCell ref="B63:B68"/>
    <mergeCell ref="B97:B102"/>
    <mergeCell ref="E78:E83"/>
    <mergeCell ref="B121:B127"/>
    <mergeCell ref="C121:C127"/>
    <mergeCell ref="D121:D127"/>
    <mergeCell ref="E121:E127"/>
    <mergeCell ref="B135:B139"/>
    <mergeCell ref="C135:C139"/>
    <mergeCell ref="E135:E139"/>
    <mergeCell ref="D63:D68"/>
    <mergeCell ref="C73:C77"/>
    <mergeCell ref="B128:B134"/>
    <mergeCell ref="E73:E77"/>
    <mergeCell ref="D111:D115"/>
    <mergeCell ref="E84:E90"/>
    <mergeCell ref="B179:B185"/>
    <mergeCell ref="C524:C528"/>
    <mergeCell ref="D524:D528"/>
    <mergeCell ref="E524:E528"/>
    <mergeCell ref="D1274:E1274"/>
    <mergeCell ref="B1259:B1263"/>
    <mergeCell ref="C1259:C1263"/>
    <mergeCell ref="D1259:D1263"/>
    <mergeCell ref="E1259:E1263"/>
    <mergeCell ref="B1269:E1269"/>
    <mergeCell ref="B1244:B1248"/>
    <mergeCell ref="C1244:C1248"/>
    <mergeCell ref="D1244:D1248"/>
    <mergeCell ref="E1244:E1248"/>
    <mergeCell ref="B1249:B1253"/>
    <mergeCell ref="C1249:C1253"/>
    <mergeCell ref="D1249:D1253"/>
    <mergeCell ref="B1239:B1243"/>
    <mergeCell ref="E1249:E1253"/>
    <mergeCell ref="B1254:B1258"/>
    <mergeCell ref="D549:D553"/>
    <mergeCell ref="E554:E558"/>
    <mergeCell ref="D559:D563"/>
    <mergeCell ref="E559:E563"/>
    <mergeCell ref="A5:E5"/>
    <mergeCell ref="A280:A287"/>
    <mergeCell ref="A269:A279"/>
    <mergeCell ref="A264:A268"/>
    <mergeCell ref="A229:A236"/>
    <mergeCell ref="A175:A178"/>
    <mergeCell ref="A167:A172"/>
    <mergeCell ref="A161:A166"/>
    <mergeCell ref="A152:A160"/>
    <mergeCell ref="A147:A151"/>
    <mergeCell ref="A142:A146"/>
    <mergeCell ref="A135:A139"/>
    <mergeCell ref="A121:A127"/>
    <mergeCell ref="A111:A115"/>
    <mergeCell ref="A97:A102"/>
    <mergeCell ref="A91:A96"/>
    <mergeCell ref="E985:E988"/>
    <mergeCell ref="C968:C971"/>
    <mergeCell ref="B935:B938"/>
    <mergeCell ref="C935:C938"/>
    <mergeCell ref="B923:B934"/>
    <mergeCell ref="D935:D938"/>
    <mergeCell ref="E975:E977"/>
    <mergeCell ref="B985:B988"/>
    <mergeCell ref="C985:C988"/>
    <mergeCell ref="B975:B977"/>
    <mergeCell ref="C982:C984"/>
    <mergeCell ref="A891:A895"/>
    <mergeCell ref="D960:D963"/>
    <mergeCell ref="C885:C890"/>
    <mergeCell ref="C960:C963"/>
    <mergeCell ref="C978:C981"/>
    <mergeCell ref="A1259:A1263"/>
    <mergeCell ref="A1254:A1258"/>
    <mergeCell ref="A1249:A1253"/>
    <mergeCell ref="A1244:A1248"/>
    <mergeCell ref="A1239:A1243"/>
    <mergeCell ref="A1234:A1238"/>
    <mergeCell ref="A1229:A1233"/>
    <mergeCell ref="A1224:A1228"/>
    <mergeCell ref="A1207:A1213"/>
    <mergeCell ref="A1183:A1187"/>
    <mergeCell ref="A1178:A1182"/>
    <mergeCell ref="A1173:A1177"/>
    <mergeCell ref="C1229:C1233"/>
    <mergeCell ref="B1234:B1238"/>
    <mergeCell ref="C1234:C1238"/>
    <mergeCell ref="C1195:C1201"/>
    <mergeCell ref="E1254:E1258"/>
    <mergeCell ref="C1239:C1243"/>
    <mergeCell ref="D1239:D1243"/>
    <mergeCell ref="E1239:E1243"/>
    <mergeCell ref="D1234:D1238"/>
    <mergeCell ref="E1234:E1238"/>
    <mergeCell ref="D1195:D1201"/>
    <mergeCell ref="A1195:A1201"/>
    <mergeCell ref="C1173:C1177"/>
    <mergeCell ref="B1207:B1213"/>
    <mergeCell ref="C1207:C1213"/>
    <mergeCell ref="B1188:B1192"/>
    <mergeCell ref="C1188:C1192"/>
    <mergeCell ref="C1178:C1182"/>
    <mergeCell ref="D1178:D1182"/>
    <mergeCell ref="D1188:D1192"/>
    <mergeCell ref="E844:E848"/>
    <mergeCell ref="A1168:A1172"/>
    <mergeCell ref="A1163:A1167"/>
    <mergeCell ref="C1050:C1056"/>
    <mergeCell ref="D1050:D1056"/>
    <mergeCell ref="E1105:E1113"/>
    <mergeCell ref="E1050:E1056"/>
    <mergeCell ref="E1001:E1006"/>
    <mergeCell ref="B1064:B1067"/>
    <mergeCell ref="E1207:E1213"/>
    <mergeCell ref="E1195:E1201"/>
    <mergeCell ref="D982:D984"/>
    <mergeCell ref="E982:E984"/>
    <mergeCell ref="E972:E974"/>
    <mergeCell ref="E956:E959"/>
    <mergeCell ref="D975:D977"/>
    <mergeCell ref="B821:B825"/>
    <mergeCell ref="B826:B829"/>
    <mergeCell ref="D891:D895"/>
    <mergeCell ref="B952:B955"/>
    <mergeCell ref="E948:E951"/>
    <mergeCell ref="E904:E908"/>
    <mergeCell ref="E939:E945"/>
    <mergeCell ref="E952:E955"/>
    <mergeCell ref="D896:D898"/>
    <mergeCell ref="E896:E898"/>
    <mergeCell ref="B899:B903"/>
    <mergeCell ref="C899:C903"/>
    <mergeCell ref="E834:E838"/>
    <mergeCell ref="B865:B870"/>
    <mergeCell ref="B855:B859"/>
    <mergeCell ref="D952:D955"/>
    <mergeCell ref="C952:C955"/>
    <mergeCell ref="D849:D854"/>
    <mergeCell ref="E871:E874"/>
    <mergeCell ref="E865:E870"/>
    <mergeCell ref="E839:E843"/>
    <mergeCell ref="E849:E854"/>
    <mergeCell ref="E860:E864"/>
    <mergeCell ref="E891:E895"/>
    <mergeCell ref="E899:E903"/>
    <mergeCell ref="D904:D908"/>
    <mergeCell ref="C879:C884"/>
    <mergeCell ref="D879:D884"/>
    <mergeCell ref="D860:D864"/>
    <mergeCell ref="D1229:D1233"/>
    <mergeCell ref="E1229:E1233"/>
    <mergeCell ref="B860:B864"/>
    <mergeCell ref="E1178:E1182"/>
    <mergeCell ref="D1173:D1177"/>
    <mergeCell ref="E1173:E1177"/>
    <mergeCell ref="E1188:E1192"/>
    <mergeCell ref="B909:B922"/>
    <mergeCell ref="C1163:C1167"/>
    <mergeCell ref="B1161:D1161"/>
    <mergeCell ref="B1143:B1148"/>
    <mergeCell ref="C1143:C1148"/>
    <mergeCell ref="D1143:D1148"/>
    <mergeCell ref="E1143:E1148"/>
    <mergeCell ref="E1114:E1122"/>
    <mergeCell ref="E1070:E1077"/>
    <mergeCell ref="D1149:D1154"/>
    <mergeCell ref="E1149:E1154"/>
    <mergeCell ref="C1070:C1077"/>
    <mergeCell ref="D1272:E1272"/>
    <mergeCell ref="D1273:E1273"/>
    <mergeCell ref="B1224:B1228"/>
    <mergeCell ref="C1224:C1228"/>
    <mergeCell ref="D1224:D1228"/>
    <mergeCell ref="E1224:E1228"/>
    <mergeCell ref="B1229:B1233"/>
    <mergeCell ref="E1037:E1040"/>
    <mergeCell ref="E909:E922"/>
    <mergeCell ref="E1087:E1095"/>
    <mergeCell ref="C997:C1000"/>
    <mergeCell ref="D997:D1000"/>
    <mergeCell ref="E1026:E1028"/>
    <mergeCell ref="C975:C977"/>
    <mergeCell ref="D1001:D1006"/>
    <mergeCell ref="E1009:E1011"/>
    <mergeCell ref="D1009:D1011"/>
    <mergeCell ref="E1096:E1104"/>
    <mergeCell ref="B968:B971"/>
    <mergeCell ref="E960:E963"/>
    <mergeCell ref="B1183:B1187"/>
    <mergeCell ref="C1183:C1187"/>
    <mergeCell ref="C1254:C1258"/>
    <mergeCell ref="D1254:D1258"/>
    <mergeCell ref="E1016:E1020"/>
    <mergeCell ref="D1021:D1025"/>
    <mergeCell ref="C1037:C1040"/>
    <mergeCell ref="D1037:D1040"/>
    <mergeCell ref="B1087:B1095"/>
    <mergeCell ref="B1029:B1032"/>
    <mergeCell ref="B1096:B1104"/>
    <mergeCell ref="B1078:B1086"/>
    <mergeCell ref="D741:D747"/>
    <mergeCell ref="C865:C870"/>
    <mergeCell ref="C805:C807"/>
    <mergeCell ref="E1029:E1032"/>
    <mergeCell ref="E993:E996"/>
    <mergeCell ref="E1033:E1036"/>
    <mergeCell ref="B1173:B1177"/>
    <mergeCell ref="B1178:B1182"/>
    <mergeCell ref="A1149:A1154"/>
    <mergeCell ref="A1143:A1148"/>
    <mergeCell ref="A1114:A1122"/>
    <mergeCell ref="A1141:C1141"/>
    <mergeCell ref="B1149:B1154"/>
    <mergeCell ref="C1149:C1154"/>
    <mergeCell ref="B1168:B1172"/>
    <mergeCell ref="C1168:C1172"/>
    <mergeCell ref="A1132:A1140"/>
    <mergeCell ref="C871:C874"/>
    <mergeCell ref="D968:D971"/>
    <mergeCell ref="A1009:A1011"/>
    <mergeCell ref="A1001:A1006"/>
    <mergeCell ref="A993:A996"/>
    <mergeCell ref="A1041:C1041"/>
    <mergeCell ref="C1026:C1028"/>
    <mergeCell ref="D1043:D1049"/>
    <mergeCell ref="C1043:C1049"/>
    <mergeCell ref="C1033:C1036"/>
    <mergeCell ref="D1033:D1036"/>
    <mergeCell ref="A1087:A1095"/>
    <mergeCell ref="C1087:C1095"/>
    <mergeCell ref="A1078:A1086"/>
    <mergeCell ref="C1009:C1011"/>
    <mergeCell ref="E784:E789"/>
    <mergeCell ref="D802:D804"/>
    <mergeCell ref="B799:B801"/>
    <mergeCell ref="D1012:D1015"/>
    <mergeCell ref="D985:D988"/>
    <mergeCell ref="A1012:A1015"/>
    <mergeCell ref="D722:D726"/>
    <mergeCell ref="C860:C864"/>
    <mergeCell ref="D899:D903"/>
    <mergeCell ref="C891:C895"/>
    <mergeCell ref="B844:B848"/>
    <mergeCell ref="C844:C848"/>
    <mergeCell ref="D844:D848"/>
    <mergeCell ref="A860:A864"/>
    <mergeCell ref="A855:A859"/>
    <mergeCell ref="A849:A854"/>
    <mergeCell ref="A844:A848"/>
    <mergeCell ref="B793:B795"/>
    <mergeCell ref="D808:D810"/>
    <mergeCell ref="B875:B878"/>
    <mergeCell ref="A734:A740"/>
    <mergeCell ref="A756:A761"/>
    <mergeCell ref="A750:A755"/>
    <mergeCell ref="D813:D816"/>
    <mergeCell ref="C821:C825"/>
    <mergeCell ref="C813:C816"/>
    <mergeCell ref="B896:B898"/>
    <mergeCell ref="B834:B838"/>
    <mergeCell ref="D855:D859"/>
    <mergeCell ref="B891:B895"/>
    <mergeCell ref="D784:D789"/>
    <mergeCell ref="D793:D795"/>
    <mergeCell ref="E799:E801"/>
    <mergeCell ref="D989:D992"/>
    <mergeCell ref="E989:E992"/>
    <mergeCell ref="B997:B1000"/>
    <mergeCell ref="B982:B984"/>
    <mergeCell ref="D993:D996"/>
    <mergeCell ref="E885:E890"/>
    <mergeCell ref="B849:B854"/>
    <mergeCell ref="B879:B884"/>
    <mergeCell ref="A879:A884"/>
    <mergeCell ref="B948:B951"/>
    <mergeCell ref="A784:A789"/>
    <mergeCell ref="A776:A781"/>
    <mergeCell ref="A770:A775"/>
    <mergeCell ref="F128:F134"/>
    <mergeCell ref="C1132:C1140"/>
    <mergeCell ref="D1132:D1140"/>
    <mergeCell ref="E1132:E1140"/>
    <mergeCell ref="B1132:B1140"/>
    <mergeCell ref="E855:E859"/>
    <mergeCell ref="E813:E816"/>
    <mergeCell ref="E817:E820"/>
    <mergeCell ref="E821:E825"/>
    <mergeCell ref="E826:E829"/>
    <mergeCell ref="C1123:C1131"/>
    <mergeCell ref="C1096:C1104"/>
    <mergeCell ref="D1096:D1104"/>
    <mergeCell ref="C1105:C1113"/>
    <mergeCell ref="D1105:D1113"/>
    <mergeCell ref="E968:E971"/>
    <mergeCell ref="D978:D981"/>
    <mergeCell ref="E978:E981"/>
    <mergeCell ref="A4:E4"/>
    <mergeCell ref="A140:C140"/>
    <mergeCell ref="B116:B120"/>
    <mergeCell ref="A116:A120"/>
    <mergeCell ref="C116:C120"/>
    <mergeCell ref="D116:D120"/>
    <mergeCell ref="E116:E120"/>
    <mergeCell ref="C128:C134"/>
    <mergeCell ref="D128:D134"/>
    <mergeCell ref="A56:A62"/>
    <mergeCell ref="B56:B62"/>
    <mergeCell ref="A656:A663"/>
    <mergeCell ref="B656:B663"/>
    <mergeCell ref="C1021:C1025"/>
    <mergeCell ref="A731:C731"/>
    <mergeCell ref="A748:C748"/>
    <mergeCell ref="C741:C747"/>
    <mergeCell ref="D534:D538"/>
    <mergeCell ref="E534:E538"/>
    <mergeCell ref="E1012:E1015"/>
    <mergeCell ref="E1021:E1025"/>
    <mergeCell ref="E997:E1000"/>
    <mergeCell ref="B989:B992"/>
    <mergeCell ref="C989:C992"/>
    <mergeCell ref="C799:C801"/>
    <mergeCell ref="D799:D801"/>
    <mergeCell ref="A1021:A1025"/>
    <mergeCell ref="A811:C811"/>
    <mergeCell ref="C802:C804"/>
    <mergeCell ref="D885:D890"/>
    <mergeCell ref="E830:E833"/>
    <mergeCell ref="C839:C843"/>
    <mergeCell ref="E762:E769"/>
    <mergeCell ref="C674:C680"/>
    <mergeCell ref="B1009:B1011"/>
    <mergeCell ref="D630:D638"/>
    <mergeCell ref="E630:E638"/>
    <mergeCell ref="C939:C945"/>
    <mergeCell ref="D939:D945"/>
    <mergeCell ref="D701:D707"/>
    <mergeCell ref="B762:B769"/>
    <mergeCell ref="D770:D775"/>
    <mergeCell ref="D821:D825"/>
    <mergeCell ref="D826:D829"/>
    <mergeCell ref="D830:D833"/>
    <mergeCell ref="C849:C854"/>
    <mergeCell ref="C855:C859"/>
    <mergeCell ref="D865:D870"/>
    <mergeCell ref="C756:C761"/>
    <mergeCell ref="D756:D761"/>
    <mergeCell ref="E879:E884"/>
    <mergeCell ref="E727:E730"/>
    <mergeCell ref="C750:C755"/>
    <mergeCell ref="C762:C769"/>
    <mergeCell ref="C784:C789"/>
    <mergeCell ref="A720:C720"/>
    <mergeCell ref="B722:B726"/>
    <mergeCell ref="E808:E810"/>
    <mergeCell ref="C896:C898"/>
    <mergeCell ref="C830:C833"/>
    <mergeCell ref="A875:A878"/>
    <mergeCell ref="D948:D951"/>
    <mergeCell ref="E935:E938"/>
    <mergeCell ref="E793:E795"/>
    <mergeCell ref="B830:B833"/>
    <mergeCell ref="A948:A951"/>
    <mergeCell ref="B885:B890"/>
    <mergeCell ref="A885:A890"/>
    <mergeCell ref="E796:E798"/>
    <mergeCell ref="C793:C795"/>
    <mergeCell ref="A830:A833"/>
    <mergeCell ref="A839:A843"/>
    <mergeCell ref="A834:A838"/>
    <mergeCell ref="A826:A829"/>
    <mergeCell ref="A821:A825"/>
    <mergeCell ref="A817:A820"/>
    <mergeCell ref="A813:A816"/>
    <mergeCell ref="A796:A798"/>
    <mergeCell ref="A793:A795"/>
    <mergeCell ref="B802:B804"/>
    <mergeCell ref="A899:A903"/>
    <mergeCell ref="A946:C946"/>
    <mergeCell ref="C948:C951"/>
    <mergeCell ref="B817:B820"/>
    <mergeCell ref="B808:B810"/>
    <mergeCell ref="C826:C829"/>
    <mergeCell ref="D839:D843"/>
    <mergeCell ref="C834:C838"/>
    <mergeCell ref="C817:C820"/>
    <mergeCell ref="D817:D820"/>
    <mergeCell ref="C923:C934"/>
    <mergeCell ref="C909:C922"/>
    <mergeCell ref="D909:D922"/>
    <mergeCell ref="D923:D934"/>
    <mergeCell ref="C904:C908"/>
    <mergeCell ref="B813:B816"/>
    <mergeCell ref="D805:D807"/>
    <mergeCell ref="E494:E498"/>
    <mergeCell ref="D593:D600"/>
    <mergeCell ref="E805:E807"/>
    <mergeCell ref="E549:E553"/>
    <mergeCell ref="C544:C548"/>
    <mergeCell ref="D544:D548"/>
    <mergeCell ref="E544:E548"/>
    <mergeCell ref="D529:D533"/>
    <mergeCell ref="B648:B655"/>
    <mergeCell ref="B770:B775"/>
    <mergeCell ref="A1:C3"/>
    <mergeCell ref="D1:E1"/>
    <mergeCell ref="D2:E2"/>
    <mergeCell ref="D3:E3"/>
    <mergeCell ref="C461:C466"/>
    <mergeCell ref="D461:D466"/>
    <mergeCell ref="D487:D493"/>
    <mergeCell ref="C487:C493"/>
    <mergeCell ref="B354:B364"/>
    <mergeCell ref="A354:A364"/>
    <mergeCell ref="C354:C364"/>
    <mergeCell ref="B335:B339"/>
    <mergeCell ref="A335:A339"/>
    <mergeCell ref="C335:C339"/>
    <mergeCell ref="D335:D339"/>
    <mergeCell ref="A78:A83"/>
    <mergeCell ref="A84:A90"/>
    <mergeCell ref="C84:C90"/>
    <mergeCell ref="E63:E68"/>
    <mergeCell ref="A63:A68"/>
    <mergeCell ref="B73:B77"/>
    <mergeCell ref="A69:A72"/>
    <mergeCell ref="E529:E533"/>
    <mergeCell ref="A601:C601"/>
    <mergeCell ref="B544:B548"/>
    <mergeCell ref="B708:B713"/>
    <mergeCell ref="C708:C713"/>
    <mergeCell ref="D708:D713"/>
    <mergeCell ref="E708:E713"/>
    <mergeCell ref="C694:C700"/>
    <mergeCell ref="D694:D700"/>
    <mergeCell ref="E694:E700"/>
    <mergeCell ref="D648:D655"/>
    <mergeCell ref="D674:D680"/>
    <mergeCell ref="E674:E680"/>
    <mergeCell ref="D664:D671"/>
    <mergeCell ref="C581:C592"/>
    <mergeCell ref="D554:D558"/>
    <mergeCell ref="E473:E478"/>
    <mergeCell ref="B499:B503"/>
    <mergeCell ref="C499:C503"/>
    <mergeCell ref="E499:E503"/>
    <mergeCell ref="D499:D503"/>
    <mergeCell ref="E701:E707"/>
    <mergeCell ref="D603:D611"/>
    <mergeCell ref="E603:E611"/>
    <mergeCell ref="B603:B611"/>
    <mergeCell ref="C612:C620"/>
    <mergeCell ref="B701:B707"/>
    <mergeCell ref="B688:B693"/>
    <mergeCell ref="B694:B700"/>
    <mergeCell ref="C681:C687"/>
    <mergeCell ref="D681:D687"/>
    <mergeCell ref="D762:D769"/>
    <mergeCell ref="D790:D792"/>
    <mergeCell ref="E790:E792"/>
    <mergeCell ref="E539:E543"/>
    <mergeCell ref="B524:B528"/>
    <mergeCell ref="A782:C782"/>
    <mergeCell ref="E756:E761"/>
    <mergeCell ref="B756:B761"/>
    <mergeCell ref="B681:B687"/>
    <mergeCell ref="B674:B680"/>
    <mergeCell ref="B593:B600"/>
    <mergeCell ref="A593:A600"/>
    <mergeCell ref="C603:C611"/>
    <mergeCell ref="C593:C600"/>
    <mergeCell ref="B612:B620"/>
    <mergeCell ref="A612:A620"/>
    <mergeCell ref="A672:B672"/>
    <mergeCell ref="A564:A568"/>
    <mergeCell ref="E741:E747"/>
    <mergeCell ref="E750:E755"/>
    <mergeCell ref="B621:B629"/>
    <mergeCell ref="D750:D755"/>
    <mergeCell ref="B750:B755"/>
    <mergeCell ref="C701:C707"/>
    <mergeCell ref="E714:E719"/>
    <mergeCell ref="A639:A647"/>
    <mergeCell ref="A621:A629"/>
    <mergeCell ref="A581:A592"/>
    <mergeCell ref="E612:E620"/>
    <mergeCell ref="C688:C693"/>
    <mergeCell ref="D688:D693"/>
    <mergeCell ref="E688:E693"/>
    <mergeCell ref="E734:E740"/>
    <mergeCell ref="C727:C730"/>
    <mergeCell ref="D727:D730"/>
    <mergeCell ref="E648:E655"/>
    <mergeCell ref="C648:C655"/>
    <mergeCell ref="A630:A638"/>
    <mergeCell ref="B639:B647"/>
    <mergeCell ref="C639:C647"/>
    <mergeCell ref="D639:D647"/>
    <mergeCell ref="E639:E647"/>
    <mergeCell ref="C621:C629"/>
    <mergeCell ref="D621:D629"/>
    <mergeCell ref="E621:E629"/>
    <mergeCell ref="B630:B638"/>
    <mergeCell ref="B734:B740"/>
    <mergeCell ref="E564:E568"/>
    <mergeCell ref="D564:D568"/>
    <mergeCell ref="C714:C719"/>
    <mergeCell ref="D571:D580"/>
    <mergeCell ref="E571:E580"/>
    <mergeCell ref="A569:C569"/>
    <mergeCell ref="E722:E726"/>
    <mergeCell ref="A714:A719"/>
    <mergeCell ref="A603:A611"/>
    <mergeCell ref="A701:A707"/>
    <mergeCell ref="A688:A693"/>
    <mergeCell ref="A694:A700"/>
    <mergeCell ref="D714:D719"/>
    <mergeCell ref="B714:B719"/>
    <mergeCell ref="E681:E687"/>
    <mergeCell ref="D612:D620"/>
    <mergeCell ref="E664:E671"/>
    <mergeCell ref="C514:C518"/>
    <mergeCell ref="C534:C538"/>
    <mergeCell ref="A529:A533"/>
    <mergeCell ref="A487:A493"/>
    <mergeCell ref="A534:A538"/>
    <mergeCell ref="E487:E493"/>
    <mergeCell ref="D69:D72"/>
    <mergeCell ref="C69:C72"/>
    <mergeCell ref="E69:E72"/>
    <mergeCell ref="C103:C108"/>
    <mergeCell ref="D103:D108"/>
    <mergeCell ref="E103:E108"/>
    <mergeCell ref="D91:D96"/>
    <mergeCell ref="E91:E96"/>
    <mergeCell ref="C78:C83"/>
    <mergeCell ref="A188:A192"/>
    <mergeCell ref="B188:B192"/>
    <mergeCell ref="C193:C197"/>
    <mergeCell ref="D73:D77"/>
    <mergeCell ref="B84:B90"/>
    <mergeCell ref="D84:D90"/>
    <mergeCell ref="E97:E102"/>
    <mergeCell ref="A73:A77"/>
    <mergeCell ref="C97:C102"/>
    <mergeCell ref="C365:C379"/>
    <mergeCell ref="A340:A346"/>
    <mergeCell ref="D479:D486"/>
    <mergeCell ref="C448:C454"/>
    <mergeCell ref="D448:D454"/>
    <mergeCell ref="E448:E454"/>
    <mergeCell ref="E128:E134"/>
    <mergeCell ref="B69:B72"/>
    <mergeCell ref="B175:B178"/>
    <mergeCell ref="C91:C96"/>
    <mergeCell ref="B111:B115"/>
    <mergeCell ref="A179:A185"/>
    <mergeCell ref="A186:C186"/>
    <mergeCell ref="C111:C115"/>
    <mergeCell ref="A128:A134"/>
    <mergeCell ref="B161:B166"/>
    <mergeCell ref="E179:E185"/>
    <mergeCell ref="A249:A253"/>
    <mergeCell ref="B249:B253"/>
    <mergeCell ref="A254:A258"/>
    <mergeCell ref="B254:B258"/>
    <mergeCell ref="A293:A297"/>
    <mergeCell ref="A288:A292"/>
    <mergeCell ref="D455:D460"/>
    <mergeCell ref="A432:A438"/>
    <mergeCell ref="A421:A426"/>
    <mergeCell ref="B448:B454"/>
    <mergeCell ref="B395:B399"/>
    <mergeCell ref="C380:C394"/>
    <mergeCell ref="B380:B394"/>
    <mergeCell ref="D439:D445"/>
    <mergeCell ref="E439:E445"/>
    <mergeCell ref="A400:B400"/>
    <mergeCell ref="C415:C420"/>
    <mergeCell ref="D415:D420"/>
    <mergeCell ref="E415:E420"/>
    <mergeCell ref="C432:C438"/>
    <mergeCell ref="D432:D438"/>
    <mergeCell ref="E432:E438"/>
    <mergeCell ref="E421:E426"/>
    <mergeCell ref="B427:B431"/>
    <mergeCell ref="C427:C431"/>
    <mergeCell ref="D427:D431"/>
    <mergeCell ref="E427:E431"/>
    <mergeCell ref="D421:D426"/>
    <mergeCell ref="C439:C445"/>
    <mergeCell ref="A409:A414"/>
    <mergeCell ref="E455:E460"/>
    <mergeCell ref="B421:B426"/>
    <mergeCell ref="C421:C426"/>
    <mergeCell ref="A455:A460"/>
    <mergeCell ref="A427:A431"/>
    <mergeCell ref="C63:C68"/>
    <mergeCell ref="E335:E339"/>
    <mergeCell ref="C56:C62"/>
    <mergeCell ref="D56:D62"/>
    <mergeCell ref="E56:E62"/>
    <mergeCell ref="D135:D139"/>
    <mergeCell ref="E111:E115"/>
    <mergeCell ref="B310:B316"/>
    <mergeCell ref="D365:D379"/>
    <mergeCell ref="D78:D83"/>
    <mergeCell ref="E259:E263"/>
    <mergeCell ref="B142:B146"/>
    <mergeCell ref="C142:C146"/>
    <mergeCell ref="D142:D146"/>
    <mergeCell ref="E142:E146"/>
    <mergeCell ref="B147:B151"/>
    <mergeCell ref="C147:C151"/>
    <mergeCell ref="D147:D151"/>
    <mergeCell ref="A310:A316"/>
    <mergeCell ref="E147:E151"/>
    <mergeCell ref="B152:B160"/>
    <mergeCell ref="C152:C160"/>
    <mergeCell ref="D152:D160"/>
    <mergeCell ref="E152:E160"/>
    <mergeCell ref="D193:D197"/>
    <mergeCell ref="E317:E322"/>
    <mergeCell ref="D97:D102"/>
    <mergeCell ref="B91:B96"/>
    <mergeCell ref="A109:C109"/>
    <mergeCell ref="B78:B83"/>
    <mergeCell ref="B103:B108"/>
    <mergeCell ref="A103:A108"/>
    <mergeCell ref="B317:B322"/>
    <mergeCell ref="E269:E279"/>
    <mergeCell ref="B264:B268"/>
    <mergeCell ref="C264:C268"/>
    <mergeCell ref="D264:D268"/>
    <mergeCell ref="E264:E268"/>
    <mergeCell ref="A303:A307"/>
    <mergeCell ref="A298:A302"/>
    <mergeCell ref="C175:C178"/>
    <mergeCell ref="C254:C258"/>
    <mergeCell ref="D254:D258"/>
    <mergeCell ref="E254:E258"/>
    <mergeCell ref="A309:E309"/>
    <mergeCell ref="E161:E166"/>
    <mergeCell ref="C188:C192"/>
    <mergeCell ref="C179:C185"/>
    <mergeCell ref="D179:D185"/>
    <mergeCell ref="D175:D178"/>
    <mergeCell ref="E175:E178"/>
    <mergeCell ref="A401:E401"/>
    <mergeCell ref="A402:A408"/>
    <mergeCell ref="B365:B379"/>
    <mergeCell ref="D329:D334"/>
    <mergeCell ref="E329:E334"/>
    <mergeCell ref="B402:B408"/>
    <mergeCell ref="A317:A322"/>
    <mergeCell ref="C317:C322"/>
    <mergeCell ref="D310:D316"/>
    <mergeCell ref="E395:E399"/>
    <mergeCell ref="E380:E394"/>
    <mergeCell ref="C310:C316"/>
    <mergeCell ref="E310:E316"/>
    <mergeCell ref="A347:A353"/>
    <mergeCell ref="A365:A379"/>
    <mergeCell ref="B340:B346"/>
    <mergeCell ref="C329:C334"/>
    <mergeCell ref="A329:A334"/>
    <mergeCell ref="E461:E466"/>
    <mergeCell ref="E479:E486"/>
    <mergeCell ref="D519:D523"/>
    <mergeCell ref="D656:D663"/>
    <mergeCell ref="E656:E663"/>
    <mergeCell ref="E593:E600"/>
    <mergeCell ref="D514:D518"/>
    <mergeCell ref="E514:E518"/>
    <mergeCell ref="A554:A558"/>
    <mergeCell ref="B554:B558"/>
    <mergeCell ref="C554:C558"/>
    <mergeCell ref="D509:D513"/>
    <mergeCell ref="E509:E513"/>
    <mergeCell ref="B514:B518"/>
    <mergeCell ref="D467:D472"/>
    <mergeCell ref="E467:E472"/>
    <mergeCell ref="A259:A263"/>
    <mergeCell ref="E340:E346"/>
    <mergeCell ref="D317:D322"/>
    <mergeCell ref="A308:E308"/>
    <mergeCell ref="A323:A328"/>
    <mergeCell ref="B323:B328"/>
    <mergeCell ref="A514:A518"/>
    <mergeCell ref="D323:D328"/>
    <mergeCell ref="D402:D408"/>
    <mergeCell ref="E402:E408"/>
    <mergeCell ref="B409:B414"/>
    <mergeCell ref="C409:C414"/>
    <mergeCell ref="B303:B307"/>
    <mergeCell ref="B269:B279"/>
    <mergeCell ref="C269:C279"/>
    <mergeCell ref="D269:D279"/>
    <mergeCell ref="B432:B438"/>
    <mergeCell ref="B504:B508"/>
    <mergeCell ref="B571:B580"/>
    <mergeCell ref="B564:B568"/>
    <mergeCell ref="C564:C568"/>
    <mergeCell ref="A762:A769"/>
    <mergeCell ref="B1057:B1063"/>
    <mergeCell ref="B1012:B1015"/>
    <mergeCell ref="B415:B420"/>
    <mergeCell ref="A559:A563"/>
    <mergeCell ref="B559:B563"/>
    <mergeCell ref="C559:C563"/>
    <mergeCell ref="A571:A580"/>
    <mergeCell ref="B549:B553"/>
    <mergeCell ref="A544:A548"/>
    <mergeCell ref="A549:A553"/>
    <mergeCell ref="C571:C580"/>
    <mergeCell ref="A461:A466"/>
    <mergeCell ref="A790:A792"/>
    <mergeCell ref="A1007:C1007"/>
    <mergeCell ref="B1001:B1006"/>
    <mergeCell ref="C1001:C1006"/>
    <mergeCell ref="C993:C996"/>
    <mergeCell ref="C734:C740"/>
    <mergeCell ref="B509:B513"/>
    <mergeCell ref="C509:C513"/>
    <mergeCell ref="A1057:A1063"/>
    <mergeCell ref="A1050:A1056"/>
    <mergeCell ref="A1033:A1036"/>
    <mergeCell ref="A1026:A1028"/>
    <mergeCell ref="C1029:C1032"/>
    <mergeCell ref="B467:B472"/>
    <mergeCell ref="C808:C810"/>
    <mergeCell ref="C1012:C1015"/>
    <mergeCell ref="B839:B843"/>
    <mergeCell ref="B455:B460"/>
    <mergeCell ref="B461:B466"/>
    <mergeCell ref="B727:B730"/>
    <mergeCell ref="A727:A730"/>
    <mergeCell ref="C722:C726"/>
    <mergeCell ref="A467:A472"/>
    <mergeCell ref="A708:A713"/>
    <mergeCell ref="A681:A687"/>
    <mergeCell ref="A674:A680"/>
    <mergeCell ref="A519:A523"/>
    <mergeCell ref="A524:A528"/>
    <mergeCell ref="A439:A445"/>
    <mergeCell ref="B439:B445"/>
    <mergeCell ref="B534:B538"/>
    <mergeCell ref="A722:A726"/>
    <mergeCell ref="C455:C460"/>
    <mergeCell ref="C479:C486"/>
    <mergeCell ref="C630:C638"/>
    <mergeCell ref="A448:A454"/>
    <mergeCell ref="A494:A498"/>
    <mergeCell ref="A499:A503"/>
    <mergeCell ref="A504:A508"/>
    <mergeCell ref="A509:A513"/>
    <mergeCell ref="C504:C508"/>
    <mergeCell ref="A479:A486"/>
    <mergeCell ref="A539:A543"/>
    <mergeCell ref="B539:B543"/>
    <mergeCell ref="C539:C543"/>
    <mergeCell ref="C519:C523"/>
    <mergeCell ref="A1070:A1077"/>
    <mergeCell ref="A1064:A1067"/>
    <mergeCell ref="C1016:C1020"/>
    <mergeCell ref="D1016:D1020"/>
    <mergeCell ref="D834:D838"/>
    <mergeCell ref="D871:D874"/>
    <mergeCell ref="B790:B792"/>
    <mergeCell ref="C790:C792"/>
    <mergeCell ref="C1057:C1063"/>
    <mergeCell ref="D1057:D1063"/>
    <mergeCell ref="B1114:B1122"/>
    <mergeCell ref="C1064:C1067"/>
    <mergeCell ref="B1105:B1113"/>
    <mergeCell ref="D1070:D1077"/>
    <mergeCell ref="D1087:D1095"/>
    <mergeCell ref="D1029:D1032"/>
    <mergeCell ref="A1043:A1049"/>
    <mergeCell ref="A1037:A1040"/>
    <mergeCell ref="B1037:B1040"/>
    <mergeCell ref="A975:A977"/>
    <mergeCell ref="B972:B974"/>
    <mergeCell ref="C972:C974"/>
    <mergeCell ref="A865:A870"/>
    <mergeCell ref="B871:B874"/>
    <mergeCell ref="B904:B908"/>
    <mergeCell ref="A1105:A1113"/>
    <mergeCell ref="A952:A955"/>
    <mergeCell ref="B960:B963"/>
    <mergeCell ref="A960:A963"/>
    <mergeCell ref="A935:A938"/>
    <mergeCell ref="B978:B981"/>
    <mergeCell ref="B796:B798"/>
    <mergeCell ref="E581:E592"/>
    <mergeCell ref="B581:B592"/>
    <mergeCell ref="A648:A655"/>
    <mergeCell ref="B664:B671"/>
    <mergeCell ref="A664:A671"/>
    <mergeCell ref="D734:D740"/>
    <mergeCell ref="C796:C798"/>
    <mergeCell ref="D796:D798"/>
    <mergeCell ref="A989:A992"/>
    <mergeCell ref="A871:A874"/>
    <mergeCell ref="A968:A971"/>
    <mergeCell ref="A978:A981"/>
    <mergeCell ref="A985:A988"/>
    <mergeCell ref="C467:C472"/>
    <mergeCell ref="B529:B533"/>
    <mergeCell ref="C529:C533"/>
    <mergeCell ref="B519:B523"/>
    <mergeCell ref="B939:B945"/>
    <mergeCell ref="A896:A898"/>
    <mergeCell ref="A473:A478"/>
    <mergeCell ref="B479:B486"/>
    <mergeCell ref="C549:C553"/>
    <mergeCell ref="C656:C663"/>
    <mergeCell ref="C664:C671"/>
    <mergeCell ref="B487:B493"/>
    <mergeCell ref="B741:B747"/>
    <mergeCell ref="A741:A747"/>
    <mergeCell ref="A939:A945"/>
    <mergeCell ref="A923:A934"/>
    <mergeCell ref="A909:A922"/>
    <mergeCell ref="A904:A908"/>
    <mergeCell ref="C770:C775"/>
    <mergeCell ref="D1168:D1172"/>
    <mergeCell ref="E1168:E1172"/>
    <mergeCell ref="A997:A1000"/>
    <mergeCell ref="A982:A984"/>
    <mergeCell ref="A1029:A1032"/>
    <mergeCell ref="A972:A974"/>
    <mergeCell ref="D1163:D1167"/>
    <mergeCell ref="E1163:E1167"/>
    <mergeCell ref="B1021:B1025"/>
    <mergeCell ref="B1026:B1028"/>
    <mergeCell ref="B1070:B1077"/>
    <mergeCell ref="B1050:B1056"/>
    <mergeCell ref="D1026:D1028"/>
    <mergeCell ref="E1123:E1131"/>
    <mergeCell ref="E1043:E1049"/>
    <mergeCell ref="E1057:E1063"/>
    <mergeCell ref="E1064:E1067"/>
    <mergeCell ref="E1078:E1086"/>
    <mergeCell ref="B1033:B1036"/>
    <mergeCell ref="B1123:B1131"/>
    <mergeCell ref="B1043:B1049"/>
    <mergeCell ref="A1096:A1104"/>
    <mergeCell ref="A1123:A1131"/>
    <mergeCell ref="C1078:C1086"/>
    <mergeCell ref="D1078:D1086"/>
    <mergeCell ref="C1114:C1122"/>
    <mergeCell ref="D1114:D1122"/>
    <mergeCell ref="B1016:B1020"/>
    <mergeCell ref="A1016:A1020"/>
    <mergeCell ref="D1064:D1067"/>
    <mergeCell ref="A1068:C1068"/>
    <mergeCell ref="D1123:D1131"/>
    <mergeCell ref="C303:C307"/>
    <mergeCell ref="D347:D353"/>
    <mergeCell ref="E347:E353"/>
    <mergeCell ref="B347:B353"/>
    <mergeCell ref="C347:C353"/>
    <mergeCell ref="A395:A399"/>
    <mergeCell ref="A380:A394"/>
    <mergeCell ref="B259:B263"/>
    <mergeCell ref="C259:C263"/>
    <mergeCell ref="D259:D263"/>
    <mergeCell ref="B280:B287"/>
    <mergeCell ref="C280:C287"/>
    <mergeCell ref="D280:D287"/>
    <mergeCell ref="E280:E287"/>
    <mergeCell ref="E323:E328"/>
    <mergeCell ref="B329:B334"/>
    <mergeCell ref="C340:C346"/>
    <mergeCell ref="D340:D346"/>
    <mergeCell ref="C395:C399"/>
    <mergeCell ref="D395:D399"/>
    <mergeCell ref="C323:C328"/>
    <mergeCell ref="D380:D394"/>
    <mergeCell ref="A1264:A1268"/>
    <mergeCell ref="B1264:B1268"/>
    <mergeCell ref="C1264:C1268"/>
    <mergeCell ref="D1264:D1268"/>
    <mergeCell ref="E1264:E1268"/>
    <mergeCell ref="A799:A801"/>
    <mergeCell ref="A802:A804"/>
    <mergeCell ref="A805:A807"/>
    <mergeCell ref="A808:A810"/>
    <mergeCell ref="A1155:A1160"/>
    <mergeCell ref="B1155:B1160"/>
    <mergeCell ref="C1155:C1160"/>
    <mergeCell ref="D1155:D1160"/>
    <mergeCell ref="E1155:E1160"/>
    <mergeCell ref="A1223:E1223"/>
    <mergeCell ref="A956:A959"/>
    <mergeCell ref="B956:B959"/>
    <mergeCell ref="C956:C959"/>
    <mergeCell ref="D956:D959"/>
    <mergeCell ref="A964:A967"/>
    <mergeCell ref="B964:B967"/>
    <mergeCell ref="C964:C967"/>
    <mergeCell ref="D964:D967"/>
    <mergeCell ref="A1214:A1220"/>
    <mergeCell ref="B1214:B1220"/>
    <mergeCell ref="C1214:C1220"/>
    <mergeCell ref="D1214:D1220"/>
    <mergeCell ref="E1214:E1220"/>
    <mergeCell ref="D1207:D1213"/>
    <mergeCell ref="B1195:B1201"/>
    <mergeCell ref="B1163:B1167"/>
    <mergeCell ref="A1188:A1192"/>
    <mergeCell ref="E239:E243"/>
    <mergeCell ref="A244:A248"/>
    <mergeCell ref="B244:B248"/>
    <mergeCell ref="C244:C248"/>
    <mergeCell ref="D244:D248"/>
    <mergeCell ref="E244:E248"/>
    <mergeCell ref="D1183:D1187"/>
    <mergeCell ref="E1183:E1187"/>
    <mergeCell ref="E964:E967"/>
    <mergeCell ref="B993:B996"/>
    <mergeCell ref="E770:E775"/>
    <mergeCell ref="B776:B781"/>
    <mergeCell ref="C776:C781"/>
    <mergeCell ref="D776:D781"/>
    <mergeCell ref="E776:E781"/>
    <mergeCell ref="C875:C878"/>
    <mergeCell ref="D875:D878"/>
    <mergeCell ref="E875:E878"/>
    <mergeCell ref="E923:E934"/>
    <mergeCell ref="D972:D974"/>
    <mergeCell ref="B784:B789"/>
    <mergeCell ref="E802:E804"/>
    <mergeCell ref="B805:B807"/>
    <mergeCell ref="C249:C253"/>
    <mergeCell ref="A446:B446"/>
    <mergeCell ref="D581:D592"/>
    <mergeCell ref="A415:A420"/>
    <mergeCell ref="D409:D414"/>
    <mergeCell ref="E365:E379"/>
    <mergeCell ref="D354:D364"/>
    <mergeCell ref="E354:E364"/>
    <mergeCell ref="E409:E414"/>
    <mergeCell ref="C6:E6"/>
    <mergeCell ref="C7:E7"/>
    <mergeCell ref="D303:D307"/>
    <mergeCell ref="E303:E307"/>
    <mergeCell ref="B288:B292"/>
    <mergeCell ref="C288:C292"/>
    <mergeCell ref="D288:D292"/>
    <mergeCell ref="E288:E292"/>
    <mergeCell ref="B293:B297"/>
    <mergeCell ref="C293:C297"/>
    <mergeCell ref="D293:D297"/>
    <mergeCell ref="E293:E297"/>
    <mergeCell ref="B298:B302"/>
    <mergeCell ref="C298:C302"/>
    <mergeCell ref="D298:D302"/>
    <mergeCell ref="E298:E302"/>
    <mergeCell ref="B167:B172"/>
    <mergeCell ref="C167:C172"/>
    <mergeCell ref="D167:D172"/>
    <mergeCell ref="B198:B202"/>
    <mergeCell ref="C198:C202"/>
    <mergeCell ref="D198:D202"/>
    <mergeCell ref="E198:E202"/>
    <mergeCell ref="B203:B207"/>
    <mergeCell ref="C203:C207"/>
    <mergeCell ref="D203:D207"/>
    <mergeCell ref="E203:E207"/>
    <mergeCell ref="B208:B212"/>
    <mergeCell ref="C208:C212"/>
    <mergeCell ref="D188:D192"/>
    <mergeCell ref="E188:E192"/>
    <mergeCell ref="B193:B197"/>
    <mergeCell ref="E167:E172"/>
    <mergeCell ref="E218:E228"/>
    <mergeCell ref="D208:D212"/>
    <mergeCell ref="E208:E212"/>
    <mergeCell ref="D229:D236"/>
    <mergeCell ref="E229:E236"/>
    <mergeCell ref="D249:D253"/>
    <mergeCell ref="E249:E253"/>
    <mergeCell ref="B229:B236"/>
    <mergeCell ref="C8:E8"/>
    <mergeCell ref="C9:E9"/>
    <mergeCell ref="C239:C243"/>
    <mergeCell ref="D239:D243"/>
    <mergeCell ref="C229:C236"/>
    <mergeCell ref="A213:A217"/>
    <mergeCell ref="B213:B217"/>
    <mergeCell ref="C213:C217"/>
    <mergeCell ref="D213:D217"/>
    <mergeCell ref="E213:E217"/>
    <mergeCell ref="A218:A228"/>
    <mergeCell ref="B218:B228"/>
    <mergeCell ref="C218:C228"/>
    <mergeCell ref="D218:D228"/>
    <mergeCell ref="E193:E197"/>
    <mergeCell ref="A239:A243"/>
    <mergeCell ref="B239:B243"/>
    <mergeCell ref="A198:A202"/>
    <mergeCell ref="A203:A207"/>
    <mergeCell ref="A208:A212"/>
    <mergeCell ref="A193:A197"/>
    <mergeCell ref="C161:C166"/>
    <mergeCell ref="D161:D166"/>
  </mergeCells>
  <pageMargins left="0.70866141732283472" right="0.70866141732283472" top="0.74803149606299213" bottom="0.47244094488188981" header="0.31496062992125984" footer="0.31496062992125984"/>
  <pageSetup scale="99" orientation="portrait" r:id="rId1"/>
  <headerFooter>
    <oddHeader>&amp;CActualizado despues de visita de obra</oddHeader>
  </headerFooter>
  <rowBreaks count="10" manualBreakCount="10">
    <brk id="96" max="5" man="1"/>
    <brk id="251" max="16383" man="1"/>
    <brk id="301" max="16383" man="1"/>
    <brk id="339" max="5" man="1"/>
    <brk id="392" max="16383" man="1"/>
    <brk id="537" max="16383" man="1"/>
    <brk id="598" max="16383" man="1"/>
    <brk id="601" max="5" man="1"/>
    <brk id="690" max="16383" man="1"/>
    <brk id="1041"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98C01B-A237-4DA6-AEA1-72E1E0D301FE}">
  <dimension ref="A1:P36"/>
  <sheetViews>
    <sheetView showGridLines="0" tabSelected="1" zoomScale="69" zoomScaleNormal="115" zoomScaleSheetLayoutView="85" workbookViewId="0">
      <selection activeCell="I8" sqref="I8"/>
    </sheetView>
  </sheetViews>
  <sheetFormatPr defaultColWidth="11.54296875" defaultRowHeight="14" x14ac:dyDescent="0.3"/>
  <cols>
    <col min="1" max="1" width="12.453125" style="138" customWidth="1"/>
    <col min="2" max="2" width="48.26953125" style="138" customWidth="1"/>
    <col min="3" max="3" width="13.6328125" style="138" bestFit="1" customWidth="1"/>
    <col min="4" max="4" width="13.6328125" style="138" customWidth="1"/>
    <col min="5" max="5" width="11.54296875" style="138"/>
    <col min="6" max="6" width="13.6328125" style="138" bestFit="1" customWidth="1"/>
    <col min="7" max="7" width="12.90625" style="138" customWidth="1"/>
    <col min="8" max="8" width="22" style="138" customWidth="1"/>
    <col min="9" max="9" width="12.6328125" style="138" customWidth="1"/>
    <col min="10" max="10" width="15.90625" style="138" customWidth="1"/>
    <col min="11" max="16384" width="11.54296875" style="138"/>
  </cols>
  <sheetData>
    <row r="1" spans="1:16" x14ac:dyDescent="0.3">
      <c r="B1" s="139"/>
      <c r="C1" s="315" t="s">
        <v>539</v>
      </c>
      <c r="D1" s="316"/>
      <c r="E1" s="316"/>
      <c r="F1" s="316"/>
      <c r="G1" s="136"/>
      <c r="H1" s="136"/>
      <c r="I1" s="136"/>
      <c r="J1" s="136"/>
      <c r="K1" s="136"/>
      <c r="L1" s="136"/>
      <c r="M1" s="136"/>
    </row>
    <row r="2" spans="1:16" x14ac:dyDescent="0.3">
      <c r="B2" s="140"/>
      <c r="C2" s="317" t="s">
        <v>548</v>
      </c>
      <c r="D2" s="318"/>
      <c r="E2" s="318"/>
      <c r="F2" s="318"/>
      <c r="G2" s="136"/>
      <c r="H2" s="136"/>
      <c r="I2" s="136"/>
      <c r="J2" s="136"/>
      <c r="K2" s="136"/>
      <c r="L2" s="136"/>
      <c r="M2" s="136"/>
    </row>
    <row r="3" spans="1:16" ht="14.4" customHeight="1" x14ac:dyDescent="0.3">
      <c r="B3" s="140"/>
      <c r="C3" s="319" t="s">
        <v>546</v>
      </c>
      <c r="D3" s="320"/>
      <c r="E3" s="320"/>
      <c r="F3" s="320"/>
      <c r="G3" s="136"/>
      <c r="H3" s="136"/>
      <c r="I3" s="136"/>
      <c r="J3" s="136"/>
      <c r="K3" s="136"/>
      <c r="L3" s="136"/>
      <c r="M3" s="136"/>
    </row>
    <row r="4" spans="1:16" x14ac:dyDescent="0.3">
      <c r="B4" s="140"/>
      <c r="C4" s="317" t="s">
        <v>540</v>
      </c>
      <c r="D4" s="318"/>
      <c r="E4" s="318"/>
      <c r="F4" s="318"/>
      <c r="G4" s="136"/>
      <c r="H4" s="136"/>
      <c r="I4" s="136"/>
      <c r="J4" s="136"/>
      <c r="K4" s="136"/>
      <c r="L4" s="136"/>
      <c r="M4" s="136"/>
      <c r="N4" s="141"/>
      <c r="O4" s="141"/>
      <c r="P4" s="141"/>
    </row>
    <row r="5" spans="1:16" x14ac:dyDescent="0.3">
      <c r="B5" s="142"/>
      <c r="C5" s="317" t="s">
        <v>547</v>
      </c>
      <c r="D5" s="318"/>
      <c r="E5" s="318"/>
      <c r="F5" s="318"/>
      <c r="G5" s="136"/>
      <c r="H5" s="136"/>
      <c r="I5" s="136"/>
      <c r="J5" s="136"/>
      <c r="K5" s="136"/>
      <c r="L5" s="136"/>
      <c r="M5" s="136"/>
      <c r="N5" s="141"/>
      <c r="O5" s="141"/>
      <c r="P5" s="141"/>
    </row>
    <row r="6" spans="1:16" ht="17.399999999999999" customHeight="1" x14ac:dyDescent="0.3">
      <c r="B6" s="313" t="s">
        <v>549</v>
      </c>
      <c r="C6" s="313"/>
      <c r="D6" s="313"/>
      <c r="E6" s="313"/>
      <c r="F6" s="313"/>
      <c r="G6" s="136"/>
      <c r="H6" s="136"/>
      <c r="I6" s="136"/>
      <c r="J6" s="136"/>
      <c r="K6" s="136"/>
      <c r="L6" s="136"/>
      <c r="M6" s="136"/>
      <c r="N6" s="137"/>
      <c r="O6" s="137"/>
      <c r="P6" s="137"/>
    </row>
    <row r="7" spans="1:16" ht="17.399999999999999" customHeight="1" x14ac:dyDescent="0.3">
      <c r="A7" s="143"/>
      <c r="B7" s="313" t="s">
        <v>550</v>
      </c>
      <c r="C7" s="313"/>
      <c r="D7" s="313"/>
      <c r="E7" s="313"/>
      <c r="F7" s="313"/>
      <c r="G7" s="136"/>
      <c r="H7" s="136"/>
      <c r="I7" s="136"/>
      <c r="J7" s="136"/>
      <c r="K7" s="136"/>
      <c r="L7" s="136"/>
      <c r="M7" s="136"/>
      <c r="N7" s="137"/>
      <c r="O7" s="137"/>
      <c r="P7" s="137"/>
    </row>
    <row r="8" spans="1:16" ht="82" customHeight="1" x14ac:dyDescent="0.3">
      <c r="A8" s="141"/>
      <c r="B8" s="313" t="s">
        <v>569</v>
      </c>
      <c r="C8" s="313"/>
      <c r="D8" s="313"/>
      <c r="E8" s="313"/>
      <c r="F8" s="313"/>
      <c r="G8" s="136"/>
      <c r="H8" s="136"/>
      <c r="I8" s="136"/>
      <c r="J8" s="136"/>
      <c r="K8" s="136"/>
      <c r="L8" s="136"/>
      <c r="M8" s="136"/>
      <c r="N8" s="137"/>
      <c r="O8" s="137"/>
      <c r="P8" s="137"/>
    </row>
    <row r="9" spans="1:16" ht="17.399999999999999" customHeight="1" x14ac:dyDescent="0.4">
      <c r="A9" s="329" t="s">
        <v>570</v>
      </c>
      <c r="B9" s="330"/>
      <c r="C9" s="330"/>
      <c r="D9" s="330"/>
      <c r="E9" s="330"/>
      <c r="F9" s="330"/>
      <c r="G9" s="136"/>
      <c r="H9" s="136"/>
      <c r="I9" s="136"/>
      <c r="J9" s="136"/>
      <c r="K9" s="136"/>
      <c r="L9" s="136"/>
      <c r="M9" s="136"/>
      <c r="N9" s="137"/>
      <c r="O9" s="137"/>
      <c r="P9" s="137"/>
    </row>
    <row r="10" spans="1:16" ht="118" customHeight="1" x14ac:dyDescent="0.3">
      <c r="A10" s="182" t="s">
        <v>389</v>
      </c>
      <c r="B10" s="321" t="s">
        <v>565</v>
      </c>
      <c r="C10" s="322"/>
      <c r="D10" s="322"/>
      <c r="E10" s="322"/>
      <c r="F10" s="323"/>
      <c r="G10" s="136"/>
      <c r="H10" s="136"/>
      <c r="I10" s="136"/>
      <c r="J10" s="136"/>
      <c r="K10" s="136"/>
      <c r="L10" s="136"/>
      <c r="M10" s="136"/>
      <c r="N10" s="137"/>
      <c r="O10" s="137"/>
      <c r="P10" s="137"/>
    </row>
    <row r="11" spans="1:16" ht="84" customHeight="1" x14ac:dyDescent="0.3">
      <c r="A11" s="183" t="s">
        <v>390</v>
      </c>
      <c r="B11" s="324" t="s">
        <v>566</v>
      </c>
      <c r="C11" s="325"/>
      <c r="D11" s="325"/>
      <c r="E11" s="325"/>
      <c r="F11" s="326"/>
      <c r="G11" s="136"/>
      <c r="H11" s="136"/>
      <c r="I11" s="136"/>
      <c r="J11" s="136"/>
      <c r="K11" s="136"/>
      <c r="L11" s="136"/>
      <c r="M11" s="136"/>
      <c r="N11" s="137"/>
      <c r="O11" s="137"/>
      <c r="P11" s="137"/>
    </row>
    <row r="12" spans="1:16" ht="63.65" customHeight="1" x14ac:dyDescent="0.3">
      <c r="A12" s="183" t="s">
        <v>391</v>
      </c>
      <c r="B12" s="324" t="s">
        <v>567</v>
      </c>
      <c r="C12" s="327"/>
      <c r="D12" s="327"/>
      <c r="E12" s="327"/>
      <c r="F12" s="328"/>
      <c r="G12" s="136"/>
      <c r="H12" s="136"/>
      <c r="I12" s="136"/>
      <c r="J12" s="136"/>
      <c r="K12" s="136"/>
      <c r="L12" s="136"/>
      <c r="M12" s="136"/>
      <c r="N12" s="137"/>
      <c r="O12" s="137"/>
      <c r="P12" s="137"/>
    </row>
    <row r="13" spans="1:16" ht="81" customHeight="1" x14ac:dyDescent="0.3">
      <c r="A13" s="183" t="s">
        <v>392</v>
      </c>
      <c r="B13" s="324" t="s">
        <v>568</v>
      </c>
      <c r="C13" s="325"/>
      <c r="D13" s="325"/>
      <c r="E13" s="325"/>
      <c r="F13" s="326"/>
      <c r="G13" s="136"/>
      <c r="H13" s="136"/>
      <c r="I13" s="136"/>
      <c r="J13" s="136"/>
      <c r="K13" s="136"/>
      <c r="L13" s="136"/>
      <c r="M13" s="136"/>
      <c r="N13" s="137"/>
      <c r="O13" s="137"/>
      <c r="P13" s="137"/>
    </row>
    <row r="14" spans="1:16" ht="18" x14ac:dyDescent="0.3">
      <c r="A14" s="331" t="s">
        <v>571</v>
      </c>
      <c r="B14" s="331"/>
      <c r="C14" s="331"/>
      <c r="D14" s="331"/>
      <c r="E14" s="331"/>
      <c r="F14" s="331"/>
      <c r="G14" s="136"/>
      <c r="H14" s="136"/>
      <c r="I14" s="136"/>
      <c r="J14" s="136"/>
      <c r="K14" s="136"/>
      <c r="L14" s="136"/>
      <c r="M14" s="136"/>
      <c r="N14" s="137"/>
      <c r="O14" s="137"/>
      <c r="P14" s="137"/>
    </row>
    <row r="15" spans="1:16" ht="18.5" x14ac:dyDescent="0.3">
      <c r="A15" s="184" t="s">
        <v>572</v>
      </c>
      <c r="B15" s="184" t="s">
        <v>1</v>
      </c>
      <c r="C15" s="184" t="s">
        <v>2</v>
      </c>
      <c r="D15" s="184" t="s">
        <v>115</v>
      </c>
      <c r="E15" s="184" t="s">
        <v>573</v>
      </c>
      <c r="F15" s="184" t="s">
        <v>434</v>
      </c>
      <c r="G15" s="136"/>
      <c r="H15" s="136"/>
      <c r="I15" s="136"/>
      <c r="J15" s="136"/>
      <c r="K15" s="136"/>
      <c r="L15" s="136"/>
      <c r="M15" s="136"/>
      <c r="N15" s="137"/>
      <c r="O15" s="137"/>
      <c r="P15" s="137"/>
    </row>
    <row r="16" spans="1:16" ht="27" customHeight="1" x14ac:dyDescent="0.3">
      <c r="A16" s="149"/>
      <c r="B16" s="151" t="s">
        <v>557</v>
      </c>
      <c r="C16" s="152"/>
      <c r="D16" s="153"/>
      <c r="E16" s="154"/>
      <c r="F16" s="149"/>
    </row>
    <row r="17" spans="1:6" ht="48.65" customHeight="1" x14ac:dyDescent="0.3">
      <c r="A17" s="159">
        <v>1</v>
      </c>
      <c r="B17" s="160" t="s">
        <v>542</v>
      </c>
      <c r="C17" s="144" t="s">
        <v>3</v>
      </c>
      <c r="D17" s="161">
        <f>(4.69+3.5+2.5+1.8)*3.2</f>
        <v>39.968000000000011</v>
      </c>
      <c r="E17" s="162"/>
      <c r="F17" s="162">
        <f>+D17*E17</f>
        <v>0</v>
      </c>
    </row>
    <row r="18" spans="1:6" ht="48" customHeight="1" x14ac:dyDescent="0.3">
      <c r="A18" s="159">
        <v>2</v>
      </c>
      <c r="B18" s="160" t="s">
        <v>554</v>
      </c>
      <c r="C18" s="144" t="s">
        <v>126</v>
      </c>
      <c r="D18" s="161">
        <v>2.8</v>
      </c>
      <c r="E18" s="162"/>
      <c r="F18" s="162">
        <f t="shared" ref="F18" si="0">+D18*E18</f>
        <v>0</v>
      </c>
    </row>
    <row r="19" spans="1:6" ht="35.4" customHeight="1" x14ac:dyDescent="0.3">
      <c r="A19" s="159">
        <v>3</v>
      </c>
      <c r="B19" s="163" t="s">
        <v>545</v>
      </c>
      <c r="C19" s="144" t="s">
        <v>11</v>
      </c>
      <c r="D19" s="161">
        <v>1</v>
      </c>
      <c r="E19" s="164"/>
      <c r="F19" s="162">
        <f t="shared" ref="F19" si="1">+D19*E19</f>
        <v>0</v>
      </c>
    </row>
    <row r="20" spans="1:6" ht="58.75" customHeight="1" thickBot="1" x14ac:dyDescent="0.35">
      <c r="A20" s="143"/>
      <c r="B20" s="166" t="s">
        <v>551</v>
      </c>
      <c r="C20" s="167" t="s">
        <v>11</v>
      </c>
      <c r="D20" s="168">
        <v>1</v>
      </c>
      <c r="E20" s="169"/>
      <c r="F20" s="169">
        <f>+D20*E20</f>
        <v>0</v>
      </c>
    </row>
    <row r="21" spans="1:6" ht="24" customHeight="1" thickBot="1" x14ac:dyDescent="0.35">
      <c r="A21" s="175"/>
      <c r="B21" s="176" t="s">
        <v>558</v>
      </c>
      <c r="C21" s="177"/>
      <c r="D21" s="178"/>
      <c r="E21" s="179"/>
      <c r="F21" s="180"/>
    </row>
    <row r="22" spans="1:6" ht="66.650000000000006" customHeight="1" x14ac:dyDescent="0.3">
      <c r="A22" s="170">
        <v>5</v>
      </c>
      <c r="B22" s="171" t="s">
        <v>538</v>
      </c>
      <c r="C22" s="172" t="s">
        <v>3</v>
      </c>
      <c r="D22" s="173">
        <f>(1+3+1.65)*3.2</f>
        <v>18.080000000000002</v>
      </c>
      <c r="E22" s="174"/>
      <c r="F22" s="174">
        <f>+D22*E22</f>
        <v>0</v>
      </c>
    </row>
    <row r="23" spans="1:6" ht="60.65" customHeight="1" x14ac:dyDescent="0.3">
      <c r="A23" s="159">
        <v>6</v>
      </c>
      <c r="B23" s="163" t="s">
        <v>552</v>
      </c>
      <c r="C23" s="165" t="s">
        <v>3</v>
      </c>
      <c r="D23" s="161">
        <f>3.1*1.5</f>
        <v>4.6500000000000004</v>
      </c>
      <c r="E23" s="162"/>
      <c r="F23" s="162">
        <f t="shared" ref="F23:F25" si="2">+D23*E23</f>
        <v>0</v>
      </c>
    </row>
    <row r="24" spans="1:6" ht="60.65" customHeight="1" x14ac:dyDescent="0.3">
      <c r="A24" s="159">
        <v>7</v>
      </c>
      <c r="B24" s="163" t="s">
        <v>555</v>
      </c>
      <c r="C24" s="165" t="s">
        <v>3</v>
      </c>
      <c r="D24" s="161">
        <f>2*1.5</f>
        <v>3</v>
      </c>
      <c r="E24" s="162"/>
      <c r="F24" s="162">
        <f t="shared" si="2"/>
        <v>0</v>
      </c>
    </row>
    <row r="25" spans="1:6" ht="60.65" customHeight="1" x14ac:dyDescent="0.3">
      <c r="A25" s="159">
        <v>8</v>
      </c>
      <c r="B25" s="160" t="s">
        <v>553</v>
      </c>
      <c r="C25" s="165" t="s">
        <v>3</v>
      </c>
      <c r="D25" s="161">
        <f>2.5*3.2</f>
        <v>8</v>
      </c>
      <c r="E25" s="162"/>
      <c r="F25" s="162">
        <f t="shared" si="2"/>
        <v>0</v>
      </c>
    </row>
    <row r="26" spans="1:6" ht="71.400000000000006" customHeight="1" x14ac:dyDescent="0.3">
      <c r="A26" s="159">
        <v>9</v>
      </c>
      <c r="B26" s="160" t="s">
        <v>556</v>
      </c>
      <c r="C26" s="165" t="s">
        <v>11</v>
      </c>
      <c r="D26" s="161">
        <f>4.3*3.2</f>
        <v>13.76</v>
      </c>
      <c r="E26" s="162"/>
      <c r="F26" s="162">
        <f>+D26*E26</f>
        <v>0</v>
      </c>
    </row>
    <row r="27" spans="1:6" ht="71.400000000000006" customHeight="1" x14ac:dyDescent="0.3">
      <c r="A27" s="159">
        <v>10</v>
      </c>
      <c r="B27" s="160" t="s">
        <v>559</v>
      </c>
      <c r="C27" s="165" t="s">
        <v>11</v>
      </c>
      <c r="D27" s="161">
        <v>1</v>
      </c>
      <c r="E27" s="162"/>
      <c r="F27" s="162">
        <f>+D27*E27</f>
        <v>0</v>
      </c>
    </row>
    <row r="28" spans="1:6" ht="24" customHeight="1" x14ac:dyDescent="0.3">
      <c r="A28" s="150"/>
      <c r="B28" s="149" t="s">
        <v>560</v>
      </c>
      <c r="C28" s="155"/>
      <c r="D28" s="156"/>
      <c r="E28" s="157"/>
      <c r="F28" s="158"/>
    </row>
    <row r="29" spans="1:6" ht="71.400000000000006" customHeight="1" x14ac:dyDescent="0.3">
      <c r="A29" s="159">
        <v>7</v>
      </c>
      <c r="B29" s="160" t="s">
        <v>538</v>
      </c>
      <c r="C29" s="144" t="s">
        <v>3</v>
      </c>
      <c r="D29" s="161">
        <f>(1+3+1.65)*3.2</f>
        <v>18.080000000000002</v>
      </c>
      <c r="E29" s="162"/>
      <c r="F29" s="162">
        <f>+D29*E29</f>
        <v>0</v>
      </c>
    </row>
    <row r="30" spans="1:6" ht="60.65" customHeight="1" x14ac:dyDescent="0.3">
      <c r="A30" s="159">
        <v>8</v>
      </c>
      <c r="B30" s="160" t="s">
        <v>562</v>
      </c>
      <c r="C30" s="165" t="s">
        <v>3</v>
      </c>
      <c r="D30" s="161">
        <f>3*3.9</f>
        <v>11.7</v>
      </c>
      <c r="E30" s="162"/>
      <c r="F30" s="162">
        <f>+D30*E30</f>
        <v>0</v>
      </c>
    </row>
    <row r="31" spans="1:6" ht="60.65" customHeight="1" x14ac:dyDescent="0.3">
      <c r="A31" s="159">
        <v>9</v>
      </c>
      <c r="B31" s="160" t="s">
        <v>564</v>
      </c>
      <c r="C31" s="165" t="s">
        <v>126</v>
      </c>
      <c r="D31" s="181">
        <f>(2.81+2.3+2.3)</f>
        <v>7.4099999999999993</v>
      </c>
      <c r="E31" s="164"/>
      <c r="F31" s="162">
        <f>+D31*E31</f>
        <v>0</v>
      </c>
    </row>
    <row r="32" spans="1:6" ht="60.65" customHeight="1" x14ac:dyDescent="0.3">
      <c r="A32" s="159">
        <v>10</v>
      </c>
      <c r="B32" s="160" t="s">
        <v>563</v>
      </c>
      <c r="C32" s="144" t="s">
        <v>541</v>
      </c>
      <c r="D32" s="161">
        <v>3</v>
      </c>
      <c r="E32" s="164"/>
      <c r="F32" s="162">
        <f t="shared" ref="F32:F33" si="3">+D32*E32</f>
        <v>0</v>
      </c>
    </row>
    <row r="33" spans="1:8" ht="60.65" customHeight="1" x14ac:dyDescent="0.3">
      <c r="A33" s="159">
        <v>11</v>
      </c>
      <c r="B33" s="160" t="s">
        <v>561</v>
      </c>
      <c r="C33" s="144" t="s">
        <v>541</v>
      </c>
      <c r="D33" s="161">
        <v>2</v>
      </c>
      <c r="E33" s="162"/>
      <c r="F33" s="162">
        <f t="shared" si="3"/>
        <v>0</v>
      </c>
    </row>
    <row r="34" spans="1:8" ht="18.649999999999999" customHeight="1" x14ac:dyDescent="0.3">
      <c r="A34" s="144"/>
      <c r="B34" s="145"/>
      <c r="C34" s="144"/>
      <c r="D34" s="146"/>
      <c r="E34" s="147" t="s">
        <v>543</v>
      </c>
      <c r="F34" s="148">
        <f>+SUM(F1:F33)</f>
        <v>0</v>
      </c>
      <c r="G34" s="314"/>
      <c r="H34" s="314"/>
    </row>
    <row r="35" spans="1:8" ht="18.649999999999999" customHeight="1" x14ac:dyDescent="0.3">
      <c r="E35" s="147" t="s">
        <v>544</v>
      </c>
      <c r="F35" s="148">
        <f>F34*0.16</f>
        <v>0</v>
      </c>
    </row>
    <row r="36" spans="1:8" ht="18.649999999999999" customHeight="1" x14ac:dyDescent="0.3">
      <c r="E36" s="147" t="s">
        <v>434</v>
      </c>
      <c r="F36" s="148">
        <f>F35+F34</f>
        <v>0</v>
      </c>
    </row>
  </sheetData>
  <mergeCells count="15">
    <mergeCell ref="B7:F7"/>
    <mergeCell ref="B6:F6"/>
    <mergeCell ref="G34:H34"/>
    <mergeCell ref="C1:F1"/>
    <mergeCell ref="C2:F2"/>
    <mergeCell ref="C3:F3"/>
    <mergeCell ref="C4:F4"/>
    <mergeCell ref="C5:F5"/>
    <mergeCell ref="B10:F10"/>
    <mergeCell ref="B11:F11"/>
    <mergeCell ref="B12:F12"/>
    <mergeCell ref="B13:F13"/>
    <mergeCell ref="A9:F9"/>
    <mergeCell ref="B8:F8"/>
    <mergeCell ref="A14:F14"/>
  </mergeCells>
  <phoneticPr fontId="8" type="noConversion"/>
  <pageMargins left="0.7" right="0.7" top="0.75" bottom="0.75" header="0.3" footer="0.3"/>
  <pageSetup scale="9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116"/>
  <sheetViews>
    <sheetView topLeftCell="A7" workbookViewId="0">
      <selection activeCell="F21" sqref="F21"/>
    </sheetView>
  </sheetViews>
  <sheetFormatPr defaultColWidth="11.54296875" defaultRowHeight="14.5" x14ac:dyDescent="0.35"/>
  <cols>
    <col min="6" max="6" width="45.08984375" customWidth="1"/>
  </cols>
  <sheetData>
    <row r="1" spans="1:12" x14ac:dyDescent="0.35">
      <c r="A1" t="s">
        <v>525</v>
      </c>
      <c r="B1" t="s">
        <v>526</v>
      </c>
      <c r="C1" t="s">
        <v>527</v>
      </c>
      <c r="D1" t="s">
        <v>528</v>
      </c>
      <c r="E1" t="s">
        <v>529</v>
      </c>
      <c r="F1" t="s">
        <v>530</v>
      </c>
      <c r="G1" t="s">
        <v>531</v>
      </c>
      <c r="H1" t="s">
        <v>532</v>
      </c>
      <c r="I1" t="s">
        <v>533</v>
      </c>
      <c r="J1" t="s">
        <v>534</v>
      </c>
      <c r="K1" t="s">
        <v>535</v>
      </c>
      <c r="L1" t="s">
        <v>536</v>
      </c>
    </row>
    <row r="2" spans="1:12" x14ac:dyDescent="0.35">
      <c r="C2">
        <v>1</v>
      </c>
      <c r="D2">
        <v>3434000029</v>
      </c>
      <c r="E2">
        <v>4</v>
      </c>
      <c r="F2" t="s">
        <v>433</v>
      </c>
      <c r="G2" t="s">
        <v>31</v>
      </c>
      <c r="H2">
        <v>1</v>
      </c>
      <c r="I2">
        <v>12931.0344827586</v>
      </c>
    </row>
    <row r="3" spans="1:12" x14ac:dyDescent="0.35">
      <c r="C3">
        <v>2</v>
      </c>
      <c r="D3">
        <v>1101000011</v>
      </c>
      <c r="E3">
        <v>4</v>
      </c>
      <c r="F3" t="s">
        <v>455</v>
      </c>
      <c r="G3" t="s">
        <v>3</v>
      </c>
      <c r="H3">
        <v>15.506399999999999</v>
      </c>
      <c r="I3">
        <v>15.171000000000001</v>
      </c>
    </row>
    <row r="4" spans="1:12" x14ac:dyDescent="0.35">
      <c r="C4">
        <v>3</v>
      </c>
      <c r="D4">
        <v>1107000131</v>
      </c>
      <c r="E4">
        <v>4</v>
      </c>
      <c r="F4" t="s">
        <v>417</v>
      </c>
      <c r="G4" t="s">
        <v>3</v>
      </c>
      <c r="H4">
        <v>15.506399999999999</v>
      </c>
      <c r="I4">
        <v>37.101999999999997</v>
      </c>
    </row>
    <row r="5" spans="1:12" x14ac:dyDescent="0.35">
      <c r="C5">
        <v>4</v>
      </c>
      <c r="D5">
        <v>1102000132</v>
      </c>
      <c r="E5">
        <v>4</v>
      </c>
      <c r="F5" t="s">
        <v>423</v>
      </c>
      <c r="G5" t="s">
        <v>3</v>
      </c>
      <c r="H5">
        <v>57.935999999999993</v>
      </c>
      <c r="I5">
        <v>50.478999999999999</v>
      </c>
    </row>
    <row r="6" spans="1:12" x14ac:dyDescent="0.35">
      <c r="C6">
        <v>5</v>
      </c>
      <c r="D6">
        <v>1107000241</v>
      </c>
      <c r="E6">
        <v>4</v>
      </c>
      <c r="F6" t="s">
        <v>418</v>
      </c>
      <c r="G6" t="s">
        <v>11</v>
      </c>
      <c r="H6">
        <v>36</v>
      </c>
      <c r="I6">
        <v>222.02699999999999</v>
      </c>
    </row>
    <row r="7" spans="1:12" x14ac:dyDescent="0.35">
      <c r="C7">
        <v>6</v>
      </c>
      <c r="D7">
        <v>1107000561</v>
      </c>
      <c r="E7">
        <v>4</v>
      </c>
      <c r="F7" t="s">
        <v>449</v>
      </c>
      <c r="G7" t="s">
        <v>3</v>
      </c>
      <c r="H7">
        <v>14.483999999999998</v>
      </c>
      <c r="I7">
        <v>43.966000000000001</v>
      </c>
    </row>
    <row r="8" spans="1:12" x14ac:dyDescent="0.35">
      <c r="C8">
        <v>7</v>
      </c>
      <c r="D8">
        <v>1118900008</v>
      </c>
      <c r="E8">
        <v>4</v>
      </c>
      <c r="F8" t="s">
        <v>488</v>
      </c>
      <c r="G8" t="s">
        <v>11</v>
      </c>
      <c r="H8">
        <v>6</v>
      </c>
      <c r="I8">
        <v>178.49</v>
      </c>
    </row>
    <row r="9" spans="1:12" x14ac:dyDescent="0.35">
      <c r="C9">
        <v>8</v>
      </c>
      <c r="D9">
        <v>1108000061</v>
      </c>
      <c r="E9">
        <v>4</v>
      </c>
      <c r="F9" t="s">
        <v>503</v>
      </c>
      <c r="G9" t="s">
        <v>8</v>
      </c>
      <c r="H9">
        <v>4.8049079999999993</v>
      </c>
      <c r="I9">
        <v>204.73700000000002</v>
      </c>
    </row>
    <row r="10" spans="1:12" x14ac:dyDescent="0.35">
      <c r="C10">
        <v>9</v>
      </c>
      <c r="D10">
        <v>1108000032</v>
      </c>
      <c r="E10">
        <v>4</v>
      </c>
      <c r="F10" t="s">
        <v>498</v>
      </c>
      <c r="G10" t="s">
        <v>499</v>
      </c>
      <c r="H10">
        <v>28.829447999999996</v>
      </c>
      <c r="I10">
        <v>17.562999999999999</v>
      </c>
    </row>
    <row r="11" spans="1:12" x14ac:dyDescent="0.35">
      <c r="C11">
        <v>10</v>
      </c>
      <c r="D11">
        <v>1805000041</v>
      </c>
      <c r="E11">
        <v>4</v>
      </c>
      <c r="F11" t="s">
        <v>450</v>
      </c>
      <c r="G11" t="s">
        <v>11</v>
      </c>
      <c r="H11">
        <v>6</v>
      </c>
      <c r="I11">
        <v>1256.9960000000001</v>
      </c>
    </row>
    <row r="12" spans="1:12" x14ac:dyDescent="0.35">
      <c r="C12">
        <v>11</v>
      </c>
      <c r="D12">
        <v>1901000161</v>
      </c>
      <c r="E12">
        <v>4</v>
      </c>
      <c r="F12" t="s">
        <v>451</v>
      </c>
      <c r="G12" t="s">
        <v>3</v>
      </c>
      <c r="H12">
        <v>15.506399999999999</v>
      </c>
      <c r="I12">
        <v>579.15</v>
      </c>
    </row>
    <row r="13" spans="1:12" x14ac:dyDescent="0.35">
      <c r="C13">
        <v>12</v>
      </c>
      <c r="D13">
        <v>1909000053</v>
      </c>
      <c r="E13">
        <v>4</v>
      </c>
      <c r="F13" t="s">
        <v>452</v>
      </c>
      <c r="G13" t="s">
        <v>3</v>
      </c>
      <c r="H13">
        <v>57.935999999999993</v>
      </c>
      <c r="I13">
        <v>483.05399999999997</v>
      </c>
    </row>
    <row r="14" spans="1:12" x14ac:dyDescent="0.35">
      <c r="C14">
        <v>13</v>
      </c>
      <c r="D14">
        <v>1813000061</v>
      </c>
      <c r="E14">
        <v>4</v>
      </c>
      <c r="F14" t="s">
        <v>424</v>
      </c>
      <c r="G14" t="s">
        <v>11</v>
      </c>
      <c r="H14">
        <v>6</v>
      </c>
      <c r="I14">
        <v>1788.1890000000001</v>
      </c>
    </row>
    <row r="15" spans="1:12" x14ac:dyDescent="0.35">
      <c r="C15">
        <v>14</v>
      </c>
      <c r="D15">
        <v>1813000051</v>
      </c>
      <c r="E15">
        <v>4</v>
      </c>
      <c r="F15" t="s">
        <v>425</v>
      </c>
      <c r="G15" t="s">
        <v>11</v>
      </c>
      <c r="H15">
        <v>24</v>
      </c>
      <c r="I15">
        <v>314.86</v>
      </c>
    </row>
    <row r="16" spans="1:12" x14ac:dyDescent="0.35">
      <c r="C16">
        <v>15</v>
      </c>
      <c r="D16">
        <v>1607000100</v>
      </c>
      <c r="E16">
        <v>4</v>
      </c>
      <c r="F16" t="s">
        <v>426</v>
      </c>
      <c r="G16" t="s">
        <v>3</v>
      </c>
      <c r="H16">
        <v>14.483999999999998</v>
      </c>
      <c r="I16">
        <v>1904.3049999999998</v>
      </c>
    </row>
    <row r="17" spans="3:9" x14ac:dyDescent="0.35">
      <c r="C17">
        <v>16</v>
      </c>
      <c r="D17">
        <v>2019000029</v>
      </c>
      <c r="E17">
        <v>4</v>
      </c>
      <c r="F17" t="s">
        <v>427</v>
      </c>
      <c r="G17" t="s">
        <v>3</v>
      </c>
      <c r="H17">
        <v>5.7672000000000008</v>
      </c>
      <c r="I17">
        <v>1646.2159999999999</v>
      </c>
    </row>
    <row r="18" spans="3:9" x14ac:dyDescent="0.35">
      <c r="C18">
        <v>17</v>
      </c>
      <c r="D18">
        <v>1813000111</v>
      </c>
      <c r="E18">
        <v>4</v>
      </c>
      <c r="F18" t="s">
        <v>428</v>
      </c>
      <c r="G18" t="s">
        <v>11</v>
      </c>
      <c r="H18">
        <v>6</v>
      </c>
      <c r="I18">
        <v>376.12900000000002</v>
      </c>
    </row>
    <row r="19" spans="3:9" x14ac:dyDescent="0.35">
      <c r="C19">
        <v>18</v>
      </c>
      <c r="D19">
        <v>1102000170</v>
      </c>
      <c r="E19">
        <v>4</v>
      </c>
      <c r="F19" t="s">
        <v>506</v>
      </c>
      <c r="G19" t="s">
        <v>133</v>
      </c>
      <c r="H19">
        <v>6</v>
      </c>
      <c r="I19">
        <v>204.386</v>
      </c>
    </row>
    <row r="20" spans="3:9" x14ac:dyDescent="0.35">
      <c r="C20">
        <v>19</v>
      </c>
      <c r="D20">
        <v>1801000301</v>
      </c>
      <c r="E20">
        <v>4</v>
      </c>
      <c r="F20" t="s">
        <v>504</v>
      </c>
      <c r="G20" t="s">
        <v>11</v>
      </c>
      <c r="H20">
        <v>6</v>
      </c>
      <c r="I20">
        <v>3993.6650000000004</v>
      </c>
    </row>
    <row r="21" spans="3:9" x14ac:dyDescent="0.35">
      <c r="C21">
        <v>20</v>
      </c>
      <c r="D21">
        <v>1811800004</v>
      </c>
      <c r="E21">
        <v>4</v>
      </c>
      <c r="F21" t="s">
        <v>505</v>
      </c>
      <c r="G21" t="s">
        <v>11</v>
      </c>
      <c r="H21">
        <v>6</v>
      </c>
      <c r="I21">
        <v>12571.610999999999</v>
      </c>
    </row>
    <row r="22" spans="3:9" x14ac:dyDescent="0.35">
      <c r="C22">
        <v>21</v>
      </c>
      <c r="D22">
        <v>1118900016</v>
      </c>
      <c r="E22">
        <v>4</v>
      </c>
      <c r="F22" t="s">
        <v>430</v>
      </c>
      <c r="G22" t="s">
        <v>11</v>
      </c>
      <c r="H22">
        <v>12</v>
      </c>
      <c r="I22">
        <v>589.82299999999998</v>
      </c>
    </row>
    <row r="23" spans="3:9" x14ac:dyDescent="0.35">
      <c r="C23">
        <v>22</v>
      </c>
      <c r="D23">
        <v>2019000002</v>
      </c>
      <c r="E23">
        <v>4</v>
      </c>
      <c r="F23" t="s">
        <v>453</v>
      </c>
      <c r="G23" t="s">
        <v>3</v>
      </c>
      <c r="H23">
        <v>10.080000000000002</v>
      </c>
      <c r="I23">
        <v>574.99</v>
      </c>
    </row>
    <row r="24" spans="3:9" x14ac:dyDescent="0.35">
      <c r="C24">
        <v>23</v>
      </c>
      <c r="D24">
        <v>2120000011</v>
      </c>
      <c r="E24">
        <v>4</v>
      </c>
      <c r="F24" t="s">
        <v>493</v>
      </c>
      <c r="G24" t="s">
        <v>11</v>
      </c>
      <c r="H24">
        <v>6</v>
      </c>
      <c r="I24">
        <v>753.1160000000001</v>
      </c>
    </row>
    <row r="25" spans="3:9" x14ac:dyDescent="0.35">
      <c r="C25">
        <v>24</v>
      </c>
      <c r="D25">
        <v>1909000241</v>
      </c>
      <c r="E25">
        <v>4</v>
      </c>
      <c r="F25" t="s">
        <v>454</v>
      </c>
      <c r="G25" t="s">
        <v>126</v>
      </c>
      <c r="H25">
        <v>8.52</v>
      </c>
      <c r="I25">
        <v>400.91999999999996</v>
      </c>
    </row>
    <row r="26" spans="3:9" x14ac:dyDescent="0.35">
      <c r="C26">
        <v>25</v>
      </c>
      <c r="D26" t="s">
        <v>490</v>
      </c>
      <c r="E26">
        <v>4</v>
      </c>
      <c r="F26" t="s">
        <v>489</v>
      </c>
      <c r="G26" t="s">
        <v>3</v>
      </c>
      <c r="H26">
        <v>5.58</v>
      </c>
      <c r="I26">
        <v>1586</v>
      </c>
    </row>
    <row r="27" spans="3:9" x14ac:dyDescent="0.35">
      <c r="C27">
        <v>26</v>
      </c>
      <c r="D27" t="s">
        <v>490</v>
      </c>
      <c r="E27">
        <v>4</v>
      </c>
      <c r="F27" t="s">
        <v>489</v>
      </c>
      <c r="G27" t="s">
        <v>3</v>
      </c>
      <c r="H27">
        <v>1.3860000000000001</v>
      </c>
      <c r="I27">
        <v>2061.8000000000002</v>
      </c>
    </row>
    <row r="28" spans="3:9" x14ac:dyDescent="0.35">
      <c r="C28">
        <v>27</v>
      </c>
      <c r="D28">
        <v>2019000029</v>
      </c>
      <c r="E28">
        <v>4</v>
      </c>
      <c r="F28" t="s">
        <v>491</v>
      </c>
      <c r="G28" t="s">
        <v>3</v>
      </c>
      <c r="H28">
        <v>2.6400000000000006</v>
      </c>
      <c r="I28">
        <v>1646.2159999999999</v>
      </c>
    </row>
    <row r="29" spans="3:9" x14ac:dyDescent="0.35">
      <c r="C29">
        <v>28</v>
      </c>
      <c r="D29">
        <v>2019000002</v>
      </c>
      <c r="E29">
        <v>4</v>
      </c>
      <c r="F29" t="s">
        <v>436</v>
      </c>
      <c r="G29" t="s">
        <v>3</v>
      </c>
      <c r="H29">
        <v>2.6400000000000006</v>
      </c>
      <c r="I29">
        <v>574.99</v>
      </c>
    </row>
    <row r="30" spans="3:9" x14ac:dyDescent="0.35">
      <c r="C30">
        <v>29</v>
      </c>
      <c r="D30">
        <v>2102000031</v>
      </c>
      <c r="E30">
        <v>4</v>
      </c>
      <c r="F30" t="s">
        <v>437</v>
      </c>
      <c r="G30" t="s">
        <v>126</v>
      </c>
      <c r="H30">
        <v>9.84</v>
      </c>
      <c r="I30">
        <v>2732.6910000000003</v>
      </c>
    </row>
    <row r="31" spans="3:9" x14ac:dyDescent="0.35">
      <c r="C31">
        <v>30</v>
      </c>
      <c r="D31">
        <v>1830003043</v>
      </c>
      <c r="E31">
        <v>4</v>
      </c>
      <c r="F31" t="s">
        <v>438</v>
      </c>
      <c r="G31" t="s">
        <v>11</v>
      </c>
      <c r="H31">
        <v>3</v>
      </c>
      <c r="I31">
        <v>5959.317</v>
      </c>
    </row>
    <row r="32" spans="3:9" x14ac:dyDescent="0.35">
      <c r="C32">
        <v>31</v>
      </c>
      <c r="D32">
        <v>1830000600</v>
      </c>
      <c r="E32">
        <v>4</v>
      </c>
      <c r="F32" t="s">
        <v>446</v>
      </c>
      <c r="G32" t="s">
        <v>133</v>
      </c>
      <c r="H32">
        <v>3</v>
      </c>
      <c r="I32">
        <v>1454.7260000000001</v>
      </c>
    </row>
    <row r="33" spans="3:9" x14ac:dyDescent="0.35">
      <c r="C33">
        <v>32</v>
      </c>
      <c r="D33">
        <v>1107000131</v>
      </c>
      <c r="E33">
        <v>4</v>
      </c>
      <c r="F33" t="s">
        <v>417</v>
      </c>
      <c r="G33" t="s">
        <v>3</v>
      </c>
      <c r="H33">
        <v>7.2119999999999997</v>
      </c>
      <c r="I33">
        <v>37.101999999999997</v>
      </c>
    </row>
    <row r="34" spans="3:9" x14ac:dyDescent="0.35">
      <c r="C34">
        <v>33</v>
      </c>
      <c r="D34">
        <v>1909000053</v>
      </c>
      <c r="E34">
        <v>4</v>
      </c>
      <c r="F34" t="s">
        <v>452</v>
      </c>
      <c r="G34" t="s">
        <v>3</v>
      </c>
      <c r="H34">
        <v>7.2119999999999997</v>
      </c>
      <c r="I34">
        <v>481.637</v>
      </c>
    </row>
    <row r="35" spans="3:9" x14ac:dyDescent="0.35">
      <c r="C35">
        <v>34</v>
      </c>
      <c r="D35">
        <v>1107000341</v>
      </c>
      <c r="E35">
        <v>4</v>
      </c>
      <c r="F35" t="s">
        <v>439</v>
      </c>
      <c r="G35" t="s">
        <v>3</v>
      </c>
      <c r="H35">
        <v>512.46199999999999</v>
      </c>
      <c r="I35">
        <v>40.339000000000006</v>
      </c>
    </row>
    <row r="36" spans="3:9" x14ac:dyDescent="0.35">
      <c r="C36">
        <v>35</v>
      </c>
      <c r="D36">
        <v>1107000681</v>
      </c>
      <c r="E36">
        <v>4</v>
      </c>
      <c r="F36" t="s">
        <v>440</v>
      </c>
      <c r="G36" t="s">
        <v>3</v>
      </c>
      <c r="H36">
        <v>512.46199999999999</v>
      </c>
      <c r="I36">
        <v>52.52</v>
      </c>
    </row>
    <row r="37" spans="3:9" x14ac:dyDescent="0.35">
      <c r="C37">
        <v>36</v>
      </c>
      <c r="D37">
        <v>1107000511</v>
      </c>
      <c r="E37">
        <v>4</v>
      </c>
      <c r="F37" t="s">
        <v>441</v>
      </c>
      <c r="G37" t="s">
        <v>3</v>
      </c>
      <c r="H37">
        <v>509.27</v>
      </c>
      <c r="I37">
        <v>52.546000000000006</v>
      </c>
    </row>
    <row r="38" spans="3:9" x14ac:dyDescent="0.35">
      <c r="C38">
        <v>37</v>
      </c>
      <c r="D38">
        <v>2111000055</v>
      </c>
      <c r="E38">
        <v>4</v>
      </c>
      <c r="F38" t="s">
        <v>443</v>
      </c>
      <c r="G38" t="s">
        <v>3</v>
      </c>
      <c r="H38">
        <v>512.46199999999999</v>
      </c>
      <c r="I38">
        <v>111.995</v>
      </c>
    </row>
    <row r="39" spans="3:9" x14ac:dyDescent="0.35">
      <c r="C39">
        <v>38</v>
      </c>
      <c r="D39">
        <v>1401000092</v>
      </c>
      <c r="E39">
        <v>4</v>
      </c>
      <c r="F39" t="s">
        <v>467</v>
      </c>
      <c r="G39" t="s">
        <v>3</v>
      </c>
      <c r="H39">
        <v>512.46199999999999</v>
      </c>
      <c r="I39">
        <v>1698.1510000000001</v>
      </c>
    </row>
    <row r="40" spans="3:9" x14ac:dyDescent="0.35">
      <c r="C40">
        <v>39</v>
      </c>
      <c r="D40">
        <v>2118000021</v>
      </c>
      <c r="E40">
        <v>4</v>
      </c>
      <c r="F40" t="s">
        <v>442</v>
      </c>
      <c r="G40" t="s">
        <v>3</v>
      </c>
      <c r="H40">
        <v>460.50200000000001</v>
      </c>
      <c r="I40">
        <v>326.41700000000003</v>
      </c>
    </row>
    <row r="41" spans="3:9" x14ac:dyDescent="0.35">
      <c r="C41">
        <v>40</v>
      </c>
      <c r="D41">
        <v>1701000056</v>
      </c>
      <c r="E41">
        <v>4</v>
      </c>
      <c r="F41" t="s">
        <v>457</v>
      </c>
      <c r="G41" t="s">
        <v>11</v>
      </c>
      <c r="H41">
        <v>68</v>
      </c>
      <c r="I41">
        <v>192.36100000000002</v>
      </c>
    </row>
    <row r="42" spans="3:9" x14ac:dyDescent="0.35">
      <c r="C42">
        <v>41</v>
      </c>
      <c r="D42">
        <v>1958000081</v>
      </c>
      <c r="E42">
        <v>4</v>
      </c>
      <c r="F42" t="s">
        <v>456</v>
      </c>
      <c r="G42" t="s">
        <v>126</v>
      </c>
      <c r="H42">
        <v>162.56</v>
      </c>
      <c r="I42">
        <v>445.43200000000002</v>
      </c>
    </row>
    <row r="43" spans="3:9" x14ac:dyDescent="0.35">
      <c r="C43">
        <v>42</v>
      </c>
      <c r="D43">
        <v>2160000077</v>
      </c>
      <c r="E43">
        <v>4</v>
      </c>
      <c r="F43" t="s">
        <v>444</v>
      </c>
      <c r="G43" t="s">
        <v>11</v>
      </c>
      <c r="H43">
        <v>6</v>
      </c>
      <c r="I43">
        <v>9179.3000000000011</v>
      </c>
    </row>
    <row r="44" spans="3:9" x14ac:dyDescent="0.35">
      <c r="C44">
        <v>43</v>
      </c>
      <c r="D44">
        <v>2160000077.0999999</v>
      </c>
      <c r="E44">
        <v>4</v>
      </c>
      <c r="F44" t="s">
        <v>444</v>
      </c>
      <c r="G44" t="s">
        <v>11</v>
      </c>
      <c r="H44">
        <v>6</v>
      </c>
      <c r="I44">
        <v>3993.9900000000002</v>
      </c>
    </row>
    <row r="45" spans="3:9" x14ac:dyDescent="0.35">
      <c r="C45">
        <v>44</v>
      </c>
      <c r="D45">
        <v>2120000011</v>
      </c>
      <c r="E45">
        <v>4</v>
      </c>
      <c r="F45" t="s">
        <v>445</v>
      </c>
      <c r="G45" t="s">
        <v>11</v>
      </c>
      <c r="H45">
        <v>12</v>
      </c>
      <c r="I45">
        <v>753.1160000000001</v>
      </c>
    </row>
    <row r="46" spans="3:9" x14ac:dyDescent="0.35">
      <c r="C46">
        <v>45</v>
      </c>
      <c r="D46">
        <v>2019000002</v>
      </c>
      <c r="E46">
        <v>4</v>
      </c>
      <c r="F46" t="s">
        <v>453</v>
      </c>
      <c r="G46" t="s">
        <v>3</v>
      </c>
      <c r="H46">
        <v>22.68</v>
      </c>
      <c r="I46">
        <v>574.99</v>
      </c>
    </row>
    <row r="47" spans="3:9" x14ac:dyDescent="0.35">
      <c r="C47">
        <v>46</v>
      </c>
      <c r="D47">
        <v>2003000003</v>
      </c>
      <c r="E47">
        <v>4</v>
      </c>
      <c r="F47" t="s">
        <v>492</v>
      </c>
      <c r="G47" t="s">
        <v>3</v>
      </c>
      <c r="H47">
        <v>1.9080000000000001</v>
      </c>
      <c r="I47">
        <v>2607.15</v>
      </c>
    </row>
    <row r="48" spans="3:9" x14ac:dyDescent="0.35">
      <c r="C48">
        <v>47</v>
      </c>
      <c r="D48">
        <v>1408000061</v>
      </c>
      <c r="E48">
        <v>4</v>
      </c>
      <c r="F48" t="s">
        <v>447</v>
      </c>
      <c r="G48" t="s">
        <v>3</v>
      </c>
      <c r="H48">
        <v>25.92</v>
      </c>
      <c r="I48">
        <v>691.13200000000006</v>
      </c>
    </row>
    <row r="49" spans="3:9" x14ac:dyDescent="0.35">
      <c r="C49">
        <v>48</v>
      </c>
      <c r="D49">
        <v>2160000633</v>
      </c>
      <c r="E49">
        <v>4</v>
      </c>
      <c r="F49" t="s">
        <v>458</v>
      </c>
      <c r="G49" t="s">
        <v>11</v>
      </c>
      <c r="H49">
        <v>24</v>
      </c>
      <c r="I49">
        <v>1552.0700000000002</v>
      </c>
    </row>
    <row r="50" spans="3:9" x14ac:dyDescent="0.35">
      <c r="C50">
        <v>49</v>
      </c>
      <c r="D50">
        <v>2108000011</v>
      </c>
      <c r="E50">
        <v>4</v>
      </c>
      <c r="F50" t="s">
        <v>460</v>
      </c>
      <c r="G50" t="s">
        <v>3</v>
      </c>
      <c r="H50">
        <v>1234.0995</v>
      </c>
      <c r="I50">
        <v>82.147000000000006</v>
      </c>
    </row>
    <row r="51" spans="3:9" x14ac:dyDescent="0.35">
      <c r="C51">
        <v>50</v>
      </c>
      <c r="D51">
        <v>2108000021</v>
      </c>
      <c r="E51">
        <v>4</v>
      </c>
      <c r="F51" t="s">
        <v>495</v>
      </c>
      <c r="G51" t="s">
        <v>3</v>
      </c>
      <c r="H51">
        <v>460.50200000000001</v>
      </c>
      <c r="I51">
        <v>82.147000000000006</v>
      </c>
    </row>
    <row r="52" spans="3:9" x14ac:dyDescent="0.35">
      <c r="C52">
        <v>51</v>
      </c>
      <c r="D52">
        <v>1901000338</v>
      </c>
      <c r="E52">
        <v>4</v>
      </c>
      <c r="F52" t="s">
        <v>461</v>
      </c>
      <c r="G52" t="s">
        <v>3</v>
      </c>
      <c r="H52">
        <v>227.53440000000001</v>
      </c>
      <c r="I52">
        <v>120.91300000000001</v>
      </c>
    </row>
    <row r="53" spans="3:9" x14ac:dyDescent="0.35">
      <c r="C53">
        <v>52</v>
      </c>
      <c r="D53">
        <v>1107000681</v>
      </c>
      <c r="E53">
        <v>4</v>
      </c>
      <c r="F53" t="s">
        <v>462</v>
      </c>
      <c r="G53" t="s">
        <v>3</v>
      </c>
      <c r="H53">
        <v>46.17</v>
      </c>
      <c r="I53">
        <v>52.52</v>
      </c>
    </row>
    <row r="54" spans="3:9" x14ac:dyDescent="0.35">
      <c r="C54">
        <v>53</v>
      </c>
      <c r="D54">
        <v>1914000029</v>
      </c>
      <c r="E54">
        <v>4</v>
      </c>
      <c r="F54" t="s">
        <v>463</v>
      </c>
      <c r="G54" t="s">
        <v>3</v>
      </c>
      <c r="H54">
        <v>46.17</v>
      </c>
      <c r="I54">
        <v>1131.4550000000002</v>
      </c>
    </row>
    <row r="55" spans="3:9" x14ac:dyDescent="0.35">
      <c r="C55">
        <v>54</v>
      </c>
      <c r="D55">
        <v>1101000108</v>
      </c>
      <c r="E55">
        <v>4</v>
      </c>
      <c r="F55" t="s">
        <v>464</v>
      </c>
      <c r="G55" t="s">
        <v>11</v>
      </c>
      <c r="H55">
        <v>3</v>
      </c>
      <c r="I55">
        <v>260.27300000000002</v>
      </c>
    </row>
    <row r="56" spans="3:9" x14ac:dyDescent="0.35">
      <c r="C56">
        <v>55</v>
      </c>
      <c r="D56" t="s">
        <v>466</v>
      </c>
      <c r="E56">
        <v>4</v>
      </c>
      <c r="F56" t="s">
        <v>465</v>
      </c>
      <c r="G56" t="s">
        <v>11</v>
      </c>
      <c r="H56">
        <v>3</v>
      </c>
      <c r="I56">
        <v>1170</v>
      </c>
    </row>
    <row r="57" spans="3:9" x14ac:dyDescent="0.35">
      <c r="C57">
        <v>56</v>
      </c>
      <c r="D57">
        <v>2611000204</v>
      </c>
      <c r="E57">
        <v>4</v>
      </c>
      <c r="F57" t="s">
        <v>470</v>
      </c>
      <c r="G57" t="s">
        <v>133</v>
      </c>
      <c r="H57">
        <v>3</v>
      </c>
      <c r="I57">
        <v>2916.134</v>
      </c>
    </row>
    <row r="58" spans="3:9" x14ac:dyDescent="0.35">
      <c r="C58">
        <v>57</v>
      </c>
      <c r="D58">
        <v>1915000045</v>
      </c>
      <c r="E58">
        <v>4</v>
      </c>
      <c r="F58" t="s">
        <v>471</v>
      </c>
      <c r="G58" t="s">
        <v>3</v>
      </c>
      <c r="H58">
        <v>4.5</v>
      </c>
      <c r="I58">
        <v>481.40300000000002</v>
      </c>
    </row>
    <row r="59" spans="3:9" x14ac:dyDescent="0.35">
      <c r="C59">
        <v>58</v>
      </c>
      <c r="D59">
        <v>1101000196</v>
      </c>
      <c r="E59">
        <v>4</v>
      </c>
      <c r="F59" t="s">
        <v>468</v>
      </c>
      <c r="G59" t="s">
        <v>3</v>
      </c>
      <c r="H59">
        <v>21.81</v>
      </c>
      <c r="I59">
        <v>50.985999999999997</v>
      </c>
    </row>
    <row r="60" spans="3:9" x14ac:dyDescent="0.35">
      <c r="C60">
        <v>59</v>
      </c>
      <c r="D60">
        <v>1502000021</v>
      </c>
      <c r="E60">
        <v>4</v>
      </c>
      <c r="F60" t="s">
        <v>472</v>
      </c>
      <c r="G60" t="s">
        <v>3</v>
      </c>
      <c r="H60">
        <v>19.040400000000002</v>
      </c>
      <c r="I60">
        <v>394.06900000000002</v>
      </c>
    </row>
    <row r="61" spans="3:9" x14ac:dyDescent="0.35">
      <c r="C61">
        <v>60</v>
      </c>
      <c r="D61">
        <v>1119000088</v>
      </c>
      <c r="E61">
        <v>4</v>
      </c>
      <c r="F61" t="s">
        <v>486</v>
      </c>
      <c r="G61" t="s">
        <v>3</v>
      </c>
      <c r="H61">
        <v>12.959999999999997</v>
      </c>
      <c r="I61">
        <v>80.015000000000001</v>
      </c>
    </row>
    <row r="62" spans="3:9" x14ac:dyDescent="0.35">
      <c r="C62">
        <v>61</v>
      </c>
      <c r="D62">
        <v>1107000421</v>
      </c>
      <c r="E62">
        <v>4</v>
      </c>
      <c r="F62" t="s">
        <v>477</v>
      </c>
      <c r="G62" t="s">
        <v>126</v>
      </c>
      <c r="H62">
        <v>17.874000000000002</v>
      </c>
      <c r="I62">
        <v>72.137</v>
      </c>
    </row>
    <row r="63" spans="3:9" x14ac:dyDescent="0.35">
      <c r="C63">
        <v>62</v>
      </c>
      <c r="D63">
        <v>1107000121</v>
      </c>
      <c r="E63">
        <v>4</v>
      </c>
      <c r="F63" t="s">
        <v>478</v>
      </c>
      <c r="G63" t="s">
        <v>3</v>
      </c>
      <c r="H63">
        <v>8.9370000000000012</v>
      </c>
      <c r="I63">
        <v>52.442000000000007</v>
      </c>
    </row>
    <row r="64" spans="3:9" x14ac:dyDescent="0.35">
      <c r="C64">
        <v>63</v>
      </c>
      <c r="D64">
        <v>1102000021</v>
      </c>
      <c r="E64">
        <v>4</v>
      </c>
      <c r="F64" t="s">
        <v>479</v>
      </c>
      <c r="G64" t="s">
        <v>8</v>
      </c>
      <c r="H64">
        <v>8.4901499999999999</v>
      </c>
      <c r="I64">
        <v>209.71600000000001</v>
      </c>
    </row>
    <row r="65" spans="3:9" x14ac:dyDescent="0.35">
      <c r="C65">
        <v>64</v>
      </c>
      <c r="D65">
        <v>1103000051</v>
      </c>
      <c r="E65">
        <v>4</v>
      </c>
      <c r="F65" t="s">
        <v>496</v>
      </c>
      <c r="G65" t="s">
        <v>8</v>
      </c>
      <c r="H65">
        <v>2.6811000000000003</v>
      </c>
      <c r="I65">
        <v>396.18799999999999</v>
      </c>
    </row>
    <row r="66" spans="3:9" x14ac:dyDescent="0.35">
      <c r="C66">
        <v>65</v>
      </c>
      <c r="D66">
        <v>1108000031</v>
      </c>
      <c r="E66">
        <v>4</v>
      </c>
      <c r="F66" t="s">
        <v>497</v>
      </c>
      <c r="G66" t="s">
        <v>8</v>
      </c>
      <c r="H66">
        <v>3.2917949999999996</v>
      </c>
      <c r="I66">
        <v>187.13499999999999</v>
      </c>
    </row>
    <row r="67" spans="3:9" x14ac:dyDescent="0.35">
      <c r="C67">
        <v>66</v>
      </c>
      <c r="D67">
        <v>1108000032</v>
      </c>
      <c r="E67">
        <v>4</v>
      </c>
      <c r="F67" t="s">
        <v>498</v>
      </c>
      <c r="G67" t="s">
        <v>499</v>
      </c>
      <c r="H67">
        <v>19.750769999999996</v>
      </c>
      <c r="I67">
        <v>17.562999999999999</v>
      </c>
    </row>
    <row r="68" spans="3:9" x14ac:dyDescent="0.35">
      <c r="C68">
        <v>67</v>
      </c>
      <c r="D68">
        <v>1201000011</v>
      </c>
      <c r="E68">
        <v>4</v>
      </c>
      <c r="F68" t="s">
        <v>480</v>
      </c>
      <c r="G68" t="s">
        <v>3</v>
      </c>
      <c r="H68">
        <v>8.9370000000000012</v>
      </c>
      <c r="I68">
        <v>155.09</v>
      </c>
    </row>
    <row r="69" spans="3:9" x14ac:dyDescent="0.35">
      <c r="C69">
        <v>68</v>
      </c>
      <c r="D69">
        <v>1212000021</v>
      </c>
      <c r="E69">
        <v>4</v>
      </c>
      <c r="F69" t="s">
        <v>481</v>
      </c>
      <c r="G69" t="s">
        <v>128</v>
      </c>
      <c r="H69">
        <v>126.51141000000001</v>
      </c>
      <c r="I69">
        <v>42.393000000000001</v>
      </c>
    </row>
    <row r="70" spans="3:9" x14ac:dyDescent="0.35">
      <c r="C70">
        <v>69</v>
      </c>
      <c r="D70">
        <v>1212000031</v>
      </c>
      <c r="E70">
        <v>4</v>
      </c>
      <c r="F70" t="s">
        <v>482</v>
      </c>
      <c r="G70" t="s">
        <v>128</v>
      </c>
      <c r="H70">
        <v>61.645440000000008</v>
      </c>
      <c r="I70">
        <v>41.808</v>
      </c>
    </row>
    <row r="71" spans="3:9" x14ac:dyDescent="0.35">
      <c r="C71">
        <v>70</v>
      </c>
      <c r="D71">
        <v>1213000011</v>
      </c>
      <c r="E71">
        <v>4</v>
      </c>
      <c r="F71" t="s">
        <v>483</v>
      </c>
      <c r="G71" t="s">
        <v>3</v>
      </c>
      <c r="H71">
        <v>2.9790000000000001</v>
      </c>
      <c r="I71">
        <v>249.76900000000001</v>
      </c>
    </row>
    <row r="72" spans="3:9" x14ac:dyDescent="0.35">
      <c r="C72">
        <v>71</v>
      </c>
      <c r="D72">
        <v>1213000012</v>
      </c>
      <c r="E72">
        <v>4</v>
      </c>
      <c r="F72" t="s">
        <v>484</v>
      </c>
      <c r="G72" t="s">
        <v>3</v>
      </c>
      <c r="H72">
        <v>8.9370000000000012</v>
      </c>
      <c r="I72">
        <v>309.12700000000001</v>
      </c>
    </row>
    <row r="73" spans="3:9" x14ac:dyDescent="0.35">
      <c r="C73">
        <v>72</v>
      </c>
      <c r="D73">
        <v>1203000031</v>
      </c>
      <c r="E73">
        <v>4</v>
      </c>
      <c r="F73" t="s">
        <v>485</v>
      </c>
      <c r="G73" t="s">
        <v>8</v>
      </c>
      <c r="H73">
        <v>2.0853000000000002</v>
      </c>
      <c r="I73">
        <v>4087.7980000000002</v>
      </c>
    </row>
    <row r="74" spans="3:9" x14ac:dyDescent="0.35">
      <c r="C74">
        <v>73</v>
      </c>
      <c r="D74">
        <v>1103000013</v>
      </c>
      <c r="E74">
        <v>4</v>
      </c>
      <c r="F74" t="s">
        <v>500</v>
      </c>
      <c r="G74" t="s">
        <v>8</v>
      </c>
      <c r="H74">
        <v>5.9580000000000002</v>
      </c>
      <c r="I74">
        <v>178.256</v>
      </c>
    </row>
    <row r="75" spans="3:9" x14ac:dyDescent="0.35">
      <c r="C75">
        <v>74</v>
      </c>
      <c r="D75">
        <v>1504000211</v>
      </c>
      <c r="E75">
        <v>4</v>
      </c>
      <c r="F75" t="s">
        <v>473</v>
      </c>
      <c r="G75" t="s">
        <v>126</v>
      </c>
      <c r="H75">
        <v>25.92</v>
      </c>
      <c r="I75">
        <v>528.68400000000008</v>
      </c>
    </row>
    <row r="76" spans="3:9" x14ac:dyDescent="0.35">
      <c r="C76">
        <v>75</v>
      </c>
      <c r="D76">
        <v>1504000191</v>
      </c>
      <c r="E76">
        <v>4</v>
      </c>
      <c r="F76" t="s">
        <v>474</v>
      </c>
      <c r="G76" t="s">
        <v>126</v>
      </c>
      <c r="H76">
        <v>19.86</v>
      </c>
      <c r="I76">
        <v>464.25600000000003</v>
      </c>
    </row>
    <row r="77" spans="3:9" x14ac:dyDescent="0.35">
      <c r="C77">
        <v>76</v>
      </c>
      <c r="D77">
        <v>2101000051</v>
      </c>
      <c r="E77">
        <v>4</v>
      </c>
      <c r="F77" t="s">
        <v>475</v>
      </c>
      <c r="G77" t="s">
        <v>3</v>
      </c>
      <c r="H77">
        <v>56.095799999999997</v>
      </c>
      <c r="I77">
        <v>233.55799999999999</v>
      </c>
    </row>
    <row r="78" spans="3:9" x14ac:dyDescent="0.35">
      <c r="C78">
        <v>77</v>
      </c>
      <c r="D78">
        <v>1601000103</v>
      </c>
      <c r="E78">
        <v>4</v>
      </c>
      <c r="F78" t="s">
        <v>469</v>
      </c>
      <c r="G78" t="s">
        <v>11</v>
      </c>
      <c r="H78">
        <v>3</v>
      </c>
      <c r="I78">
        <v>3500.0420000000004</v>
      </c>
    </row>
    <row r="79" spans="3:9" x14ac:dyDescent="0.35">
      <c r="C79">
        <v>78</v>
      </c>
      <c r="D79">
        <v>1317000011</v>
      </c>
      <c r="E79">
        <v>4</v>
      </c>
      <c r="F79" t="s">
        <v>476</v>
      </c>
      <c r="G79" t="s">
        <v>3</v>
      </c>
      <c r="H79">
        <v>4.5764999999999993</v>
      </c>
      <c r="I79">
        <v>852.76100000000008</v>
      </c>
    </row>
    <row r="80" spans="3:9" x14ac:dyDescent="0.35">
      <c r="C80">
        <v>79</v>
      </c>
      <c r="D80">
        <v>1915000045</v>
      </c>
      <c r="E80">
        <v>4</v>
      </c>
      <c r="F80" t="s">
        <v>471</v>
      </c>
      <c r="G80" t="s">
        <v>3</v>
      </c>
      <c r="H80">
        <v>8.9370000000000012</v>
      </c>
      <c r="I80">
        <v>481.40300000000002</v>
      </c>
    </row>
    <row r="81" spans="3:9" x14ac:dyDescent="0.35">
      <c r="C81">
        <v>80</v>
      </c>
      <c r="D81">
        <v>1901000061</v>
      </c>
      <c r="E81">
        <v>4</v>
      </c>
      <c r="F81" t="s">
        <v>487</v>
      </c>
      <c r="G81" t="s">
        <v>3</v>
      </c>
      <c r="H81">
        <v>12.959999999999997</v>
      </c>
      <c r="I81">
        <v>530.101</v>
      </c>
    </row>
    <row r="82" spans="3:9" x14ac:dyDescent="0.35">
      <c r="C82">
        <v>81</v>
      </c>
      <c r="D82">
        <v>2120000011</v>
      </c>
      <c r="E82">
        <v>4</v>
      </c>
      <c r="F82" t="s">
        <v>445</v>
      </c>
      <c r="G82" t="s">
        <v>11</v>
      </c>
      <c r="H82">
        <v>3</v>
      </c>
      <c r="I82">
        <v>753.1160000000001</v>
      </c>
    </row>
    <row r="83" spans="3:9" x14ac:dyDescent="0.35">
      <c r="C83">
        <v>82</v>
      </c>
      <c r="D83">
        <v>2019000002</v>
      </c>
      <c r="E83">
        <v>4</v>
      </c>
      <c r="F83" t="s">
        <v>453</v>
      </c>
      <c r="G83" t="s">
        <v>3</v>
      </c>
      <c r="H83">
        <v>5.67</v>
      </c>
      <c r="I83">
        <v>574.99</v>
      </c>
    </row>
    <row r="84" spans="3:9" x14ac:dyDescent="0.35">
      <c r="C84">
        <v>83</v>
      </c>
      <c r="D84">
        <v>1408000061</v>
      </c>
      <c r="E84">
        <v>4</v>
      </c>
      <c r="F84" t="s">
        <v>447</v>
      </c>
      <c r="G84" t="s">
        <v>3</v>
      </c>
      <c r="H84">
        <v>17.64</v>
      </c>
      <c r="I84">
        <v>691.13200000000006</v>
      </c>
    </row>
    <row r="85" spans="3:9" x14ac:dyDescent="0.35">
      <c r="C85">
        <v>84</v>
      </c>
      <c r="D85">
        <v>3434000029</v>
      </c>
      <c r="E85">
        <v>4</v>
      </c>
      <c r="F85" t="s">
        <v>433</v>
      </c>
      <c r="G85" t="s">
        <v>31</v>
      </c>
      <c r="H85">
        <v>1</v>
      </c>
      <c r="I85">
        <v>12931.034482758621</v>
      </c>
    </row>
    <row r="86" spans="3:9" x14ac:dyDescent="0.35">
      <c r="C86">
        <v>85</v>
      </c>
      <c r="D86">
        <v>1408000061</v>
      </c>
      <c r="E86">
        <v>4</v>
      </c>
      <c r="F86" t="s">
        <v>509</v>
      </c>
      <c r="G86" t="s">
        <v>3</v>
      </c>
      <c r="H86">
        <v>54.839999999999996</v>
      </c>
      <c r="I86">
        <v>691.13200000000006</v>
      </c>
    </row>
    <row r="87" spans="3:9" x14ac:dyDescent="0.35">
      <c r="C87">
        <v>86</v>
      </c>
      <c r="D87">
        <v>1114000083</v>
      </c>
      <c r="E87">
        <v>4</v>
      </c>
      <c r="F87" t="s">
        <v>510</v>
      </c>
      <c r="G87" t="s">
        <v>3</v>
      </c>
      <c r="H87">
        <v>4.32</v>
      </c>
      <c r="I87">
        <v>687.33600000000001</v>
      </c>
    </row>
    <row r="88" spans="3:9" x14ac:dyDescent="0.35">
      <c r="C88">
        <v>87</v>
      </c>
      <c r="D88">
        <v>2019000002</v>
      </c>
      <c r="E88">
        <v>4</v>
      </c>
      <c r="F88" t="s">
        <v>512</v>
      </c>
      <c r="G88" t="s">
        <v>3</v>
      </c>
      <c r="H88">
        <v>35.325000000000003</v>
      </c>
      <c r="I88">
        <v>574.99</v>
      </c>
    </row>
    <row r="89" spans="3:9" x14ac:dyDescent="0.35">
      <c r="C89">
        <v>88</v>
      </c>
      <c r="D89">
        <v>2120000011</v>
      </c>
      <c r="E89">
        <v>4</v>
      </c>
      <c r="F89" t="s">
        <v>432</v>
      </c>
      <c r="G89" t="s">
        <v>11</v>
      </c>
      <c r="H89">
        <v>16</v>
      </c>
      <c r="I89">
        <v>753.1160000000001</v>
      </c>
    </row>
    <row r="90" spans="3:9" x14ac:dyDescent="0.35">
      <c r="C90">
        <v>89</v>
      </c>
      <c r="D90">
        <v>2160000077</v>
      </c>
      <c r="E90">
        <v>4</v>
      </c>
      <c r="F90" t="s">
        <v>513</v>
      </c>
      <c r="G90" t="s">
        <v>11</v>
      </c>
      <c r="H90">
        <v>8</v>
      </c>
      <c r="I90">
        <v>9805.9</v>
      </c>
    </row>
    <row r="91" spans="3:9" x14ac:dyDescent="0.35">
      <c r="C91">
        <v>90</v>
      </c>
      <c r="D91">
        <v>2160000077.0999999</v>
      </c>
      <c r="E91">
        <v>4</v>
      </c>
      <c r="F91" t="s">
        <v>513</v>
      </c>
      <c r="G91" t="s">
        <v>11</v>
      </c>
      <c r="H91">
        <v>2</v>
      </c>
      <c r="I91">
        <v>6615.9860000000008</v>
      </c>
    </row>
    <row r="92" spans="3:9" x14ac:dyDescent="0.35">
      <c r="C92">
        <v>91</v>
      </c>
      <c r="D92">
        <v>2160000634</v>
      </c>
      <c r="E92">
        <v>4</v>
      </c>
      <c r="F92" t="s">
        <v>514</v>
      </c>
      <c r="G92" t="s">
        <v>11</v>
      </c>
      <c r="H92">
        <v>18</v>
      </c>
      <c r="I92">
        <v>1779.037</v>
      </c>
    </row>
    <row r="93" spans="3:9" x14ac:dyDescent="0.35">
      <c r="C93">
        <v>92</v>
      </c>
      <c r="D93">
        <v>2160000626</v>
      </c>
      <c r="E93">
        <v>4</v>
      </c>
      <c r="F93" t="s">
        <v>515</v>
      </c>
      <c r="G93" t="s">
        <v>11</v>
      </c>
      <c r="H93">
        <v>10</v>
      </c>
      <c r="I93">
        <v>800.52699999999993</v>
      </c>
    </row>
    <row r="94" spans="3:9" x14ac:dyDescent="0.35">
      <c r="C94">
        <v>93</v>
      </c>
      <c r="D94">
        <v>3160001705</v>
      </c>
      <c r="E94">
        <v>4</v>
      </c>
      <c r="F94" t="s">
        <v>516</v>
      </c>
      <c r="G94" t="s">
        <v>11</v>
      </c>
      <c r="H94">
        <v>8</v>
      </c>
      <c r="I94">
        <v>1903.7720000000002</v>
      </c>
    </row>
    <row r="95" spans="3:9" x14ac:dyDescent="0.35">
      <c r="C95">
        <v>94</v>
      </c>
      <c r="D95">
        <v>2160000630</v>
      </c>
      <c r="E95">
        <v>4</v>
      </c>
      <c r="F95" t="s">
        <v>517</v>
      </c>
      <c r="G95" t="s">
        <v>11</v>
      </c>
      <c r="H95">
        <v>8</v>
      </c>
      <c r="I95">
        <v>6627.1790000000001</v>
      </c>
    </row>
    <row r="96" spans="3:9" x14ac:dyDescent="0.35">
      <c r="C96">
        <v>95</v>
      </c>
      <c r="D96">
        <v>2160000077.1999998</v>
      </c>
      <c r="E96">
        <v>4</v>
      </c>
      <c r="F96" t="s">
        <v>513</v>
      </c>
      <c r="G96" t="s">
        <v>126</v>
      </c>
      <c r="H96">
        <v>8.08</v>
      </c>
      <c r="I96">
        <v>611.62400000000002</v>
      </c>
    </row>
    <row r="97" spans="3:9" x14ac:dyDescent="0.35">
      <c r="C97">
        <v>96</v>
      </c>
      <c r="D97">
        <v>2102000031</v>
      </c>
      <c r="E97">
        <v>4</v>
      </c>
      <c r="F97" t="s">
        <v>519</v>
      </c>
      <c r="G97" t="s">
        <v>126</v>
      </c>
      <c r="H97">
        <v>9.6</v>
      </c>
      <c r="I97">
        <v>2732.6910000000003</v>
      </c>
    </row>
    <row r="98" spans="3:9" x14ac:dyDescent="0.35">
      <c r="C98">
        <v>97</v>
      </c>
      <c r="D98">
        <v>1830003043</v>
      </c>
      <c r="E98">
        <v>4</v>
      </c>
      <c r="F98" t="s">
        <v>438</v>
      </c>
      <c r="G98" t="s">
        <v>11</v>
      </c>
      <c r="H98">
        <v>2</v>
      </c>
      <c r="I98">
        <v>5959.317</v>
      </c>
    </row>
    <row r="99" spans="3:9" x14ac:dyDescent="0.35">
      <c r="C99">
        <v>98</v>
      </c>
      <c r="D99">
        <v>1830000600</v>
      </c>
      <c r="E99">
        <v>4</v>
      </c>
      <c r="F99" t="s">
        <v>446</v>
      </c>
      <c r="G99" t="s">
        <v>133</v>
      </c>
      <c r="H99">
        <v>2</v>
      </c>
      <c r="I99">
        <v>1454.7260000000001</v>
      </c>
    </row>
    <row r="100" spans="3:9" x14ac:dyDescent="0.35">
      <c r="C100">
        <v>99</v>
      </c>
      <c r="D100">
        <v>1101000011</v>
      </c>
      <c r="E100">
        <v>4</v>
      </c>
      <c r="F100" t="s">
        <v>455</v>
      </c>
      <c r="G100" t="s">
        <v>3</v>
      </c>
      <c r="H100">
        <v>6.12</v>
      </c>
      <c r="I100">
        <v>15.093</v>
      </c>
    </row>
    <row r="101" spans="3:9" x14ac:dyDescent="0.35">
      <c r="C101">
        <v>100</v>
      </c>
      <c r="D101">
        <v>1107000131</v>
      </c>
      <c r="E101">
        <v>4</v>
      </c>
      <c r="F101" t="s">
        <v>417</v>
      </c>
      <c r="G101" t="s">
        <v>3</v>
      </c>
      <c r="H101">
        <v>6.12</v>
      </c>
      <c r="I101">
        <v>37.101999999999997</v>
      </c>
    </row>
    <row r="102" spans="3:9" x14ac:dyDescent="0.35">
      <c r="C102">
        <v>101</v>
      </c>
      <c r="D102">
        <v>1102000132</v>
      </c>
      <c r="E102">
        <v>4</v>
      </c>
      <c r="F102" t="s">
        <v>423</v>
      </c>
      <c r="G102" t="s">
        <v>3</v>
      </c>
      <c r="H102">
        <v>45</v>
      </c>
      <c r="I102">
        <v>50.478999999999999</v>
      </c>
    </row>
    <row r="103" spans="3:9" x14ac:dyDescent="0.35">
      <c r="C103">
        <v>102</v>
      </c>
      <c r="D103">
        <v>1107000241</v>
      </c>
      <c r="E103">
        <v>4</v>
      </c>
      <c r="F103" t="s">
        <v>418</v>
      </c>
      <c r="G103" t="s">
        <v>11</v>
      </c>
      <c r="H103">
        <v>16</v>
      </c>
      <c r="I103">
        <v>222.02699999999999</v>
      </c>
    </row>
    <row r="104" spans="3:9" x14ac:dyDescent="0.35">
      <c r="C104">
        <v>103</v>
      </c>
      <c r="D104">
        <v>1118900008</v>
      </c>
      <c r="E104">
        <v>4</v>
      </c>
      <c r="F104" t="s">
        <v>488</v>
      </c>
      <c r="G104" t="s">
        <v>11</v>
      </c>
      <c r="H104">
        <v>4</v>
      </c>
      <c r="I104">
        <v>178.49</v>
      </c>
    </row>
    <row r="105" spans="3:9" x14ac:dyDescent="0.35">
      <c r="C105">
        <v>104</v>
      </c>
      <c r="D105">
        <v>1108000061</v>
      </c>
      <c r="E105">
        <v>4</v>
      </c>
      <c r="F105" t="s">
        <v>503</v>
      </c>
      <c r="G105" t="s">
        <v>8</v>
      </c>
      <c r="H105">
        <v>1.1501999999999999</v>
      </c>
      <c r="I105">
        <v>204.02199999999999</v>
      </c>
    </row>
    <row r="106" spans="3:9" x14ac:dyDescent="0.35">
      <c r="C106">
        <v>105</v>
      </c>
      <c r="D106">
        <v>1108000032</v>
      </c>
      <c r="E106">
        <v>4</v>
      </c>
      <c r="F106" t="s">
        <v>498</v>
      </c>
      <c r="G106" t="s">
        <v>499</v>
      </c>
      <c r="H106">
        <v>6.9011999999999993</v>
      </c>
      <c r="I106">
        <v>17.562999999999999</v>
      </c>
    </row>
    <row r="107" spans="3:9" x14ac:dyDescent="0.35">
      <c r="C107">
        <v>106</v>
      </c>
      <c r="D107">
        <v>1805000041</v>
      </c>
      <c r="E107">
        <v>4</v>
      </c>
      <c r="F107" t="s">
        <v>450</v>
      </c>
      <c r="G107" t="s">
        <v>11</v>
      </c>
      <c r="H107">
        <v>4</v>
      </c>
      <c r="I107">
        <v>1255.28</v>
      </c>
    </row>
    <row r="108" spans="3:9" x14ac:dyDescent="0.35">
      <c r="C108">
        <v>107</v>
      </c>
      <c r="D108">
        <v>1901000161</v>
      </c>
      <c r="E108">
        <v>4</v>
      </c>
      <c r="F108" t="s">
        <v>451</v>
      </c>
      <c r="G108" t="s">
        <v>3</v>
      </c>
      <c r="H108">
        <v>6.12</v>
      </c>
      <c r="I108">
        <v>577.73300000000006</v>
      </c>
    </row>
    <row r="109" spans="3:9" x14ac:dyDescent="0.35">
      <c r="C109">
        <v>108</v>
      </c>
      <c r="D109">
        <v>1909000053</v>
      </c>
      <c r="E109">
        <v>4</v>
      </c>
      <c r="F109" t="s">
        <v>452</v>
      </c>
      <c r="G109" t="s">
        <v>3</v>
      </c>
      <c r="H109">
        <v>45</v>
      </c>
      <c r="I109">
        <v>481.637</v>
      </c>
    </row>
    <row r="110" spans="3:9" x14ac:dyDescent="0.35">
      <c r="C110">
        <v>109</v>
      </c>
      <c r="D110">
        <v>1813000061</v>
      </c>
      <c r="E110">
        <v>4</v>
      </c>
      <c r="F110" t="s">
        <v>424</v>
      </c>
      <c r="G110" t="s">
        <v>11</v>
      </c>
      <c r="H110">
        <v>4</v>
      </c>
      <c r="I110">
        <v>1786.4860000000001</v>
      </c>
    </row>
    <row r="111" spans="3:9" x14ac:dyDescent="0.35">
      <c r="C111">
        <v>110</v>
      </c>
      <c r="D111">
        <v>1813000051</v>
      </c>
      <c r="E111">
        <v>4</v>
      </c>
      <c r="F111" t="s">
        <v>425</v>
      </c>
      <c r="G111" t="s">
        <v>11</v>
      </c>
      <c r="H111">
        <v>16</v>
      </c>
      <c r="I111">
        <v>313.17</v>
      </c>
    </row>
    <row r="112" spans="3:9" x14ac:dyDescent="0.35">
      <c r="C112">
        <v>111</v>
      </c>
      <c r="D112">
        <v>1118900016</v>
      </c>
      <c r="E112">
        <v>4</v>
      </c>
      <c r="F112" t="s">
        <v>520</v>
      </c>
      <c r="G112" t="s">
        <v>11</v>
      </c>
      <c r="H112">
        <v>4</v>
      </c>
      <c r="I112">
        <v>1071.0050000000001</v>
      </c>
    </row>
    <row r="113" spans="3:9" x14ac:dyDescent="0.35">
      <c r="C113">
        <v>112</v>
      </c>
      <c r="D113">
        <v>1814000117</v>
      </c>
      <c r="E113">
        <v>4</v>
      </c>
      <c r="F113" t="s">
        <v>521</v>
      </c>
      <c r="G113" t="s">
        <v>11</v>
      </c>
      <c r="H113">
        <v>4</v>
      </c>
      <c r="I113">
        <v>1320.943</v>
      </c>
    </row>
    <row r="114" spans="3:9" x14ac:dyDescent="0.35">
      <c r="C114">
        <v>113</v>
      </c>
      <c r="D114">
        <v>2108000011</v>
      </c>
      <c r="E114">
        <v>4</v>
      </c>
      <c r="F114" t="s">
        <v>460</v>
      </c>
      <c r="G114" t="s">
        <v>3</v>
      </c>
      <c r="H114">
        <v>1301.2373999999998</v>
      </c>
      <c r="I114">
        <v>82.147000000000006</v>
      </c>
    </row>
    <row r="115" spans="3:9" x14ac:dyDescent="0.35">
      <c r="C115">
        <v>114</v>
      </c>
      <c r="D115">
        <v>2108000021</v>
      </c>
      <c r="E115">
        <v>4</v>
      </c>
      <c r="F115" t="s">
        <v>495</v>
      </c>
      <c r="G115" t="s">
        <v>3</v>
      </c>
      <c r="H115">
        <v>431.49202553486975</v>
      </c>
      <c r="I115">
        <v>82.147000000000006</v>
      </c>
    </row>
    <row r="116" spans="3:9" x14ac:dyDescent="0.35">
      <c r="C116">
        <v>115</v>
      </c>
      <c r="D116">
        <v>2660000046</v>
      </c>
      <c r="E116">
        <v>4</v>
      </c>
      <c r="F116" t="s">
        <v>524</v>
      </c>
      <c r="G116" t="s">
        <v>11</v>
      </c>
      <c r="H116">
        <v>2</v>
      </c>
      <c r="I116">
        <v>9279.3220000000001</v>
      </c>
    </row>
  </sheetData>
  <autoFilter ref="A1:M126" xr:uid="{00000000-0009-0000-0000-000003000000}"/>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74"/>
  <sheetViews>
    <sheetView topLeftCell="A48" workbookViewId="0">
      <selection activeCell="B64" sqref="B64"/>
    </sheetView>
  </sheetViews>
  <sheetFormatPr defaultColWidth="11.453125" defaultRowHeight="14.5" x14ac:dyDescent="0.35"/>
  <cols>
    <col min="1" max="1" width="11.453125" style="109"/>
    <col min="2" max="2" width="49.90625" style="109" customWidth="1"/>
    <col min="3" max="16384" width="11.453125" style="109"/>
  </cols>
  <sheetData>
    <row r="1" spans="1:12" x14ac:dyDescent="0.35">
      <c r="A1" s="109" t="s">
        <v>525</v>
      </c>
      <c r="B1" s="109" t="s">
        <v>526</v>
      </c>
      <c r="C1" s="109" t="s">
        <v>527</v>
      </c>
      <c r="D1" s="109" t="s">
        <v>528</v>
      </c>
      <c r="E1" s="109" t="s">
        <v>529</v>
      </c>
      <c r="F1" s="109" t="s">
        <v>530</v>
      </c>
      <c r="G1" s="109" t="s">
        <v>531</v>
      </c>
      <c r="H1" s="109" t="s">
        <v>532</v>
      </c>
      <c r="I1" s="109" t="s">
        <v>533</v>
      </c>
      <c r="J1" s="109" t="s">
        <v>534</v>
      </c>
      <c r="K1" s="109" t="s">
        <v>535</v>
      </c>
      <c r="L1" s="109" t="s">
        <v>536</v>
      </c>
    </row>
    <row r="2" spans="1:12" x14ac:dyDescent="0.35">
      <c r="A2" s="109">
        <v>0</v>
      </c>
      <c r="B2" s="109">
        <v>10</v>
      </c>
      <c r="C2" s="109" t="s">
        <v>494</v>
      </c>
      <c r="D2" s="109">
        <v>3434000029</v>
      </c>
      <c r="E2" s="109">
        <v>4</v>
      </c>
      <c r="F2" s="109" t="s">
        <v>537</v>
      </c>
      <c r="G2" s="109" t="s">
        <v>31</v>
      </c>
      <c r="H2" s="109">
        <v>1</v>
      </c>
      <c r="I2" s="109">
        <v>0</v>
      </c>
      <c r="J2" s="109">
        <v>0</v>
      </c>
      <c r="K2" s="109">
        <v>0</v>
      </c>
      <c r="L2" s="109">
        <v>0</v>
      </c>
    </row>
    <row r="5" spans="1:12" x14ac:dyDescent="0.35">
      <c r="A5" s="74">
        <v>3434000029</v>
      </c>
      <c r="B5" s="113" t="s">
        <v>433</v>
      </c>
      <c r="C5" s="114" t="s">
        <v>31</v>
      </c>
      <c r="D5" s="97" t="e">
        <f>+#REF!</f>
        <v>#REF!</v>
      </c>
      <c r="E5" s="111">
        <f>15000/1.16</f>
        <v>12931.034482758621</v>
      </c>
      <c r="F5" s="111" t="e">
        <f>+D5*E5</f>
        <v>#REF!</v>
      </c>
    </row>
    <row r="6" spans="1:12" x14ac:dyDescent="0.35">
      <c r="A6" s="95"/>
      <c r="B6" s="115"/>
      <c r="C6" s="112"/>
      <c r="D6" s="88"/>
      <c r="E6" s="116" t="s">
        <v>434</v>
      </c>
      <c r="F6" s="117" t="e">
        <f>+F5</f>
        <v>#REF!</v>
      </c>
    </row>
    <row r="7" spans="1:12" x14ac:dyDescent="0.35">
      <c r="A7" s="94" t="s">
        <v>507</v>
      </c>
      <c r="B7" s="118" t="s">
        <v>522</v>
      </c>
      <c r="C7" s="105"/>
      <c r="D7" s="91"/>
      <c r="E7" s="111"/>
      <c r="F7" s="111"/>
    </row>
    <row r="8" spans="1:12" x14ac:dyDescent="0.35">
      <c r="A8" s="89" t="s">
        <v>508</v>
      </c>
      <c r="B8" s="118" t="s">
        <v>44</v>
      </c>
      <c r="C8" s="105"/>
      <c r="D8" s="22"/>
      <c r="E8" s="111"/>
      <c r="F8" s="111"/>
    </row>
    <row r="9" spans="1:12" x14ac:dyDescent="0.35">
      <c r="A9" s="90">
        <v>1408000061</v>
      </c>
      <c r="B9" s="119" t="s">
        <v>509</v>
      </c>
      <c r="C9" s="112" t="s">
        <v>3</v>
      </c>
      <c r="D9" s="96" t="e">
        <f>+#REF!</f>
        <v>#REF!</v>
      </c>
      <c r="E9" s="101">
        <f>1.3*531.64</f>
        <v>691.13200000000006</v>
      </c>
      <c r="F9" s="101" t="e">
        <f>+D9*E9</f>
        <v>#REF!</v>
      </c>
    </row>
    <row r="10" spans="1:12" x14ac:dyDescent="0.35">
      <c r="A10" s="90"/>
      <c r="B10" s="119"/>
      <c r="C10" s="112"/>
      <c r="D10" s="86"/>
      <c r="E10" s="120"/>
      <c r="F10" s="121"/>
    </row>
    <row r="11" spans="1:12" x14ac:dyDescent="0.35">
      <c r="A11" s="87">
        <v>1114000083</v>
      </c>
      <c r="B11" s="122" t="s">
        <v>510</v>
      </c>
      <c r="C11" s="87" t="s">
        <v>3</v>
      </c>
      <c r="D11" s="98" t="e">
        <f>+#REF!</f>
        <v>#REF!</v>
      </c>
      <c r="E11" s="104">
        <f>1.3*528.72</f>
        <v>687.33600000000001</v>
      </c>
      <c r="F11" s="104" t="e">
        <f>+D11*E11</f>
        <v>#REF!</v>
      </c>
    </row>
    <row r="12" spans="1:12" x14ac:dyDescent="0.35">
      <c r="A12" s="87"/>
      <c r="B12" s="123"/>
      <c r="C12" s="87"/>
      <c r="D12" s="96"/>
      <c r="E12" s="116" t="s">
        <v>434</v>
      </c>
      <c r="F12" s="117" t="e">
        <f>+SUM(F9:F11)</f>
        <v>#REF!</v>
      </c>
    </row>
    <row r="13" spans="1:12" x14ac:dyDescent="0.35">
      <c r="A13" s="89" t="s">
        <v>511</v>
      </c>
      <c r="B13" s="118" t="s">
        <v>40</v>
      </c>
      <c r="C13" s="105"/>
      <c r="D13" s="22"/>
      <c r="E13" s="111"/>
      <c r="F13" s="111"/>
    </row>
    <row r="14" spans="1:12" x14ac:dyDescent="0.35">
      <c r="A14" s="87">
        <v>2019000002</v>
      </c>
      <c r="B14" s="122" t="s">
        <v>512</v>
      </c>
      <c r="C14" s="112" t="s">
        <v>3</v>
      </c>
      <c r="D14" s="96" t="e">
        <f>+#REF!</f>
        <v>#REF!</v>
      </c>
      <c r="E14" s="92">
        <f>1.3*442.3</f>
        <v>574.99</v>
      </c>
      <c r="F14" s="99" t="e">
        <f>+D14*E14</f>
        <v>#REF!</v>
      </c>
    </row>
    <row r="15" spans="1:12" x14ac:dyDescent="0.35">
      <c r="A15" s="87"/>
      <c r="B15" s="122"/>
      <c r="C15" s="112"/>
      <c r="D15" s="86"/>
      <c r="E15" s="92"/>
      <c r="F15" s="124"/>
    </row>
    <row r="16" spans="1:12" x14ac:dyDescent="0.35">
      <c r="A16" s="87">
        <v>2120000011</v>
      </c>
      <c r="B16" s="122" t="s">
        <v>432</v>
      </c>
      <c r="C16" s="87" t="s">
        <v>11</v>
      </c>
      <c r="D16" s="98" t="e">
        <f>+#REF!</f>
        <v>#REF!</v>
      </c>
      <c r="E16" s="125">
        <f>1.3*579.32</f>
        <v>753.1160000000001</v>
      </c>
      <c r="F16" s="99" t="e">
        <f>+D16*E16</f>
        <v>#REF!</v>
      </c>
    </row>
    <row r="17" spans="1:6" x14ac:dyDescent="0.35">
      <c r="A17" s="87"/>
      <c r="B17" s="87"/>
      <c r="C17" s="112"/>
      <c r="D17" s="86"/>
      <c r="E17" s="126"/>
      <c r="F17" s="124"/>
    </row>
    <row r="18" spans="1:6" x14ac:dyDescent="0.35">
      <c r="A18" s="87">
        <v>2160000077</v>
      </c>
      <c r="B18" s="122" t="s">
        <v>513</v>
      </c>
      <c r="C18" s="87" t="s">
        <v>11</v>
      </c>
      <c r="D18" s="98" t="e">
        <f>+#REF!</f>
        <v>#REF!</v>
      </c>
      <c r="E18" s="125">
        <f>1.3*7543</f>
        <v>9805.9</v>
      </c>
      <c r="F18" s="99" t="e">
        <f>+D18*E18</f>
        <v>#REF!</v>
      </c>
    </row>
    <row r="19" spans="1:6" x14ac:dyDescent="0.35">
      <c r="A19" s="103"/>
      <c r="B19" s="103"/>
      <c r="C19" s="103"/>
      <c r="D19" s="127"/>
      <c r="E19" s="128"/>
      <c r="F19" s="129"/>
    </row>
    <row r="20" spans="1:6" x14ac:dyDescent="0.35">
      <c r="A20" s="93">
        <v>2160000077.0999999</v>
      </c>
      <c r="B20" s="122" t="s">
        <v>513</v>
      </c>
      <c r="C20" s="87" t="s">
        <v>11</v>
      </c>
      <c r="D20" s="98" t="e">
        <f>+#REF!</f>
        <v>#REF!</v>
      </c>
      <c r="E20" s="125">
        <f>1.3*5089.22</f>
        <v>6615.9860000000008</v>
      </c>
      <c r="F20" s="99" t="e">
        <f>+D20*E20</f>
        <v>#REF!</v>
      </c>
    </row>
    <row r="21" spans="1:6" x14ac:dyDescent="0.35">
      <c r="A21" s="103"/>
      <c r="B21" s="103"/>
      <c r="C21" s="103"/>
      <c r="D21" s="127"/>
      <c r="E21" s="128"/>
      <c r="F21" s="129"/>
    </row>
    <row r="22" spans="1:6" x14ac:dyDescent="0.35">
      <c r="A22" s="87">
        <v>2160000634</v>
      </c>
      <c r="B22" s="122" t="s">
        <v>514</v>
      </c>
      <c r="C22" s="87" t="s">
        <v>11</v>
      </c>
      <c r="D22" s="98" t="e">
        <f>+#REF!</f>
        <v>#REF!</v>
      </c>
      <c r="E22" s="125">
        <f>1.3*1368.49</f>
        <v>1779.037</v>
      </c>
      <c r="F22" s="99" t="e">
        <f>+D22*E22</f>
        <v>#REF!</v>
      </c>
    </row>
    <row r="23" spans="1:6" x14ac:dyDescent="0.35">
      <c r="A23" s="103"/>
      <c r="B23" s="103"/>
      <c r="C23" s="103"/>
      <c r="D23" s="127"/>
      <c r="E23" s="128"/>
      <c r="F23" s="129"/>
    </row>
    <row r="24" spans="1:6" x14ac:dyDescent="0.35">
      <c r="A24" s="87">
        <v>2160000626</v>
      </c>
      <c r="B24" s="122" t="s">
        <v>515</v>
      </c>
      <c r="C24" s="87" t="s">
        <v>11</v>
      </c>
      <c r="D24" s="98" t="e">
        <f>+#REF!</f>
        <v>#REF!</v>
      </c>
      <c r="E24" s="125">
        <f>1.3*615.79</f>
        <v>800.52699999999993</v>
      </c>
      <c r="F24" s="99" t="e">
        <f>+D24*E24</f>
        <v>#REF!</v>
      </c>
    </row>
    <row r="25" spans="1:6" x14ac:dyDescent="0.35">
      <c r="A25" s="103"/>
      <c r="B25" s="103"/>
      <c r="C25" s="103"/>
      <c r="D25" s="127"/>
      <c r="E25" s="128"/>
      <c r="F25" s="129"/>
    </row>
    <row r="26" spans="1:6" x14ac:dyDescent="0.35">
      <c r="A26" s="87">
        <v>3160001705</v>
      </c>
      <c r="B26" s="122" t="s">
        <v>516</v>
      </c>
      <c r="C26" s="87" t="s">
        <v>11</v>
      </c>
      <c r="D26" s="98" t="e">
        <f>+#REF!</f>
        <v>#REF!</v>
      </c>
      <c r="E26" s="125">
        <f>1.3*1464.44</f>
        <v>1903.7720000000002</v>
      </c>
      <c r="F26" s="99" t="e">
        <f>+D26*E26</f>
        <v>#REF!</v>
      </c>
    </row>
    <row r="27" spans="1:6" x14ac:dyDescent="0.35">
      <c r="A27" s="87"/>
      <c r="B27" s="87"/>
      <c r="C27" s="112"/>
      <c r="D27" s="86"/>
      <c r="E27" s="126"/>
      <c r="F27" s="124"/>
    </row>
    <row r="28" spans="1:6" x14ac:dyDescent="0.35">
      <c r="A28" s="87">
        <v>2160000630</v>
      </c>
      <c r="B28" s="122" t="s">
        <v>517</v>
      </c>
      <c r="C28" s="87" t="s">
        <v>11</v>
      </c>
      <c r="D28" s="98" t="e">
        <f>+#REF!</f>
        <v>#REF!</v>
      </c>
      <c r="E28" s="125">
        <f>1.3*5097.83</f>
        <v>6627.1790000000001</v>
      </c>
      <c r="F28" s="99" t="e">
        <f>+D28*E28</f>
        <v>#REF!</v>
      </c>
    </row>
    <row r="29" spans="1:6" x14ac:dyDescent="0.35">
      <c r="A29" s="87"/>
      <c r="B29" s="123"/>
      <c r="C29" s="87"/>
      <c r="D29" s="96"/>
      <c r="E29" s="116" t="s">
        <v>523</v>
      </c>
      <c r="F29" s="117" t="e">
        <f>+SUM(F14:F28)</f>
        <v>#REF!</v>
      </c>
    </row>
    <row r="30" spans="1:6" x14ac:dyDescent="0.35">
      <c r="A30" s="89" t="s">
        <v>518</v>
      </c>
      <c r="B30" s="118" t="s">
        <v>435</v>
      </c>
      <c r="C30" s="105"/>
      <c r="D30" s="22"/>
      <c r="E30" s="111"/>
      <c r="F30" s="111"/>
    </row>
    <row r="31" spans="1:6" x14ac:dyDescent="0.35">
      <c r="A31" s="93">
        <v>2160000077.1999998</v>
      </c>
      <c r="B31" s="122" t="s">
        <v>513</v>
      </c>
      <c r="C31" s="87" t="s">
        <v>126</v>
      </c>
      <c r="D31" s="98" t="e">
        <f>+#REF!</f>
        <v>#REF!</v>
      </c>
      <c r="E31" s="125">
        <f>1.3*470.48</f>
        <v>611.62400000000002</v>
      </c>
      <c r="F31" s="99" t="e">
        <f>+D31*E31</f>
        <v>#REF!</v>
      </c>
    </row>
    <row r="32" spans="1:6" x14ac:dyDescent="0.35">
      <c r="A32" s="103"/>
      <c r="B32" s="103"/>
      <c r="C32" s="103"/>
      <c r="D32" s="127"/>
      <c r="E32" s="128"/>
      <c r="F32" s="129"/>
    </row>
    <row r="33" spans="1:6" x14ac:dyDescent="0.35">
      <c r="A33" s="87">
        <v>2102000031</v>
      </c>
      <c r="B33" s="122" t="s">
        <v>519</v>
      </c>
      <c r="C33" s="87" t="s">
        <v>126</v>
      </c>
      <c r="D33" s="98" t="e">
        <f>+#REF!</f>
        <v>#REF!</v>
      </c>
      <c r="E33" s="125">
        <f>1.3*2102.07</f>
        <v>2732.6910000000003</v>
      </c>
      <c r="F33" s="99" t="e">
        <f>+D33*E33</f>
        <v>#REF!</v>
      </c>
    </row>
    <row r="34" spans="1:6" x14ac:dyDescent="0.35">
      <c r="A34" s="103"/>
      <c r="B34" s="130"/>
      <c r="C34" s="103"/>
      <c r="D34" s="100"/>
      <c r="E34" s="121"/>
      <c r="F34" s="121"/>
    </row>
    <row r="35" spans="1:6" x14ac:dyDescent="0.35">
      <c r="A35" s="103">
        <v>1830003043</v>
      </c>
      <c r="B35" s="130" t="s">
        <v>438</v>
      </c>
      <c r="C35" s="103" t="s">
        <v>11</v>
      </c>
      <c r="D35" s="100" t="e">
        <f>+#REF!</f>
        <v>#REF!</v>
      </c>
      <c r="E35" s="121">
        <f>1.3*4584.09</f>
        <v>5959.317</v>
      </c>
      <c r="F35" s="121" t="e">
        <f t="shared" ref="F35" si="0">+D35*E35</f>
        <v>#REF!</v>
      </c>
    </row>
    <row r="36" spans="1:6" x14ac:dyDescent="0.35">
      <c r="A36" s="87"/>
      <c r="B36" s="87"/>
      <c r="C36" s="112"/>
      <c r="D36" s="88"/>
      <c r="E36" s="121"/>
      <c r="F36" s="121"/>
    </row>
    <row r="37" spans="1:6" x14ac:dyDescent="0.35">
      <c r="A37" s="103">
        <v>1830000600</v>
      </c>
      <c r="B37" s="123" t="s">
        <v>446</v>
      </c>
      <c r="C37" s="112" t="s">
        <v>133</v>
      </c>
      <c r="D37" s="96" t="e">
        <f>+#REF!</f>
        <v>#REF!</v>
      </c>
      <c r="E37" s="121">
        <f>1.3*1119.02</f>
        <v>1454.7260000000001</v>
      </c>
      <c r="F37" s="121" t="e">
        <f>+D37*E37</f>
        <v>#REF!</v>
      </c>
    </row>
    <row r="38" spans="1:6" x14ac:dyDescent="0.35">
      <c r="A38" s="87"/>
      <c r="B38" s="123"/>
      <c r="C38" s="87"/>
      <c r="D38" s="96"/>
      <c r="E38" s="116" t="s">
        <v>434</v>
      </c>
      <c r="F38" s="117" t="e">
        <f>+SUM(F31:F37)</f>
        <v>#REF!</v>
      </c>
    </row>
    <row r="39" spans="1:6" x14ac:dyDescent="0.35">
      <c r="A39" s="89" t="s">
        <v>518</v>
      </c>
      <c r="B39" s="118" t="s">
        <v>502</v>
      </c>
      <c r="C39" s="105"/>
      <c r="D39" s="22"/>
      <c r="E39" s="111"/>
      <c r="F39" s="111"/>
    </row>
    <row r="40" spans="1:6" x14ac:dyDescent="0.35">
      <c r="A40" s="102">
        <v>1101000011</v>
      </c>
      <c r="B40" s="131" t="s">
        <v>455</v>
      </c>
      <c r="C40" s="102" t="s">
        <v>3</v>
      </c>
      <c r="D40" s="106" t="e">
        <f>+#REF!</f>
        <v>#REF!</v>
      </c>
      <c r="E40" s="121">
        <f>1.3*11.61</f>
        <v>15.093</v>
      </c>
      <c r="F40" s="132" t="e">
        <f t="shared" ref="F40" si="1">+D40*E40</f>
        <v>#REF!</v>
      </c>
    </row>
    <row r="41" spans="1:6" x14ac:dyDescent="0.35">
      <c r="A41" s="103"/>
      <c r="B41" s="130"/>
      <c r="C41" s="103"/>
      <c r="D41" s="127"/>
      <c r="E41" s="121"/>
      <c r="F41" s="121"/>
    </row>
    <row r="42" spans="1:6" x14ac:dyDescent="0.35">
      <c r="A42" s="103">
        <v>1107000131</v>
      </c>
      <c r="B42" s="130" t="s">
        <v>417</v>
      </c>
      <c r="C42" s="103" t="s">
        <v>3</v>
      </c>
      <c r="D42" s="100" t="e">
        <f>+#REF!</f>
        <v>#REF!</v>
      </c>
      <c r="E42" s="121">
        <f>1.3*28.54</f>
        <v>37.101999999999997</v>
      </c>
      <c r="F42" s="121" t="e">
        <f t="shared" ref="F42" si="2">+D42*E42</f>
        <v>#REF!</v>
      </c>
    </row>
    <row r="43" spans="1:6" x14ac:dyDescent="0.35">
      <c r="A43" s="103"/>
      <c r="B43" s="130"/>
      <c r="C43" s="103"/>
      <c r="D43" s="127"/>
      <c r="E43" s="121"/>
      <c r="F43" s="121"/>
    </row>
    <row r="44" spans="1:6" x14ac:dyDescent="0.35">
      <c r="A44" s="103">
        <v>1102000132</v>
      </c>
      <c r="B44" s="130" t="s">
        <v>423</v>
      </c>
      <c r="C44" s="103" t="s">
        <v>3</v>
      </c>
      <c r="D44" s="100" t="e">
        <f>+#REF!</f>
        <v>#REF!</v>
      </c>
      <c r="E44" s="121">
        <f>1.3*38.83</f>
        <v>50.478999999999999</v>
      </c>
      <c r="F44" s="121" t="e">
        <f t="shared" ref="F44" si="3">+D44*E44</f>
        <v>#REF!</v>
      </c>
    </row>
    <row r="45" spans="1:6" x14ac:dyDescent="0.35">
      <c r="A45" s="103"/>
      <c r="B45" s="130"/>
      <c r="C45" s="103"/>
      <c r="D45" s="127"/>
      <c r="E45" s="121"/>
      <c r="F45" s="121"/>
    </row>
    <row r="46" spans="1:6" x14ac:dyDescent="0.35">
      <c r="A46" s="103">
        <v>1107000241</v>
      </c>
      <c r="B46" s="130" t="s">
        <v>418</v>
      </c>
      <c r="C46" s="103" t="s">
        <v>11</v>
      </c>
      <c r="D46" s="100" t="e">
        <f>+#REF!</f>
        <v>#REF!</v>
      </c>
      <c r="E46" s="121">
        <f>1.3*128.96</f>
        <v>167.64800000000002</v>
      </c>
      <c r="F46" s="121" t="e">
        <f t="shared" ref="F46" si="4">+D46*E46</f>
        <v>#REF!</v>
      </c>
    </row>
    <row r="47" spans="1:6" x14ac:dyDescent="0.35">
      <c r="A47" s="103"/>
      <c r="B47" s="130"/>
      <c r="C47" s="103"/>
      <c r="D47" s="127"/>
      <c r="E47" s="121"/>
      <c r="F47" s="121"/>
    </row>
    <row r="48" spans="1:6" x14ac:dyDescent="0.35">
      <c r="A48" s="103">
        <v>1118900008</v>
      </c>
      <c r="B48" s="130" t="s">
        <v>488</v>
      </c>
      <c r="C48" s="103" t="s">
        <v>11</v>
      </c>
      <c r="D48" s="100" t="e">
        <f>+#REF!</f>
        <v>#REF!</v>
      </c>
      <c r="E48" s="121">
        <f>1.3*137.3</f>
        <v>178.49</v>
      </c>
      <c r="F48" s="121" t="e">
        <f t="shared" ref="F48" si="5">+D48*E48</f>
        <v>#REF!</v>
      </c>
    </row>
    <row r="49" spans="1:6" x14ac:dyDescent="0.35">
      <c r="A49" s="103"/>
      <c r="B49" s="130"/>
      <c r="C49" s="103"/>
      <c r="D49" s="100"/>
      <c r="E49" s="128"/>
      <c r="F49" s="124"/>
    </row>
    <row r="50" spans="1:6" x14ac:dyDescent="0.35">
      <c r="A50" s="103">
        <v>1108000061</v>
      </c>
      <c r="B50" s="130" t="s">
        <v>503</v>
      </c>
      <c r="C50" s="103" t="s">
        <v>8</v>
      </c>
      <c r="D50" s="100" t="e">
        <f>+#REF!</f>
        <v>#REF!</v>
      </c>
      <c r="E50" s="128">
        <f>1.3* 156.94</f>
        <v>204.02199999999999</v>
      </c>
      <c r="F50" s="121" t="e">
        <f>+D50*E50</f>
        <v>#REF!</v>
      </c>
    </row>
    <row r="51" spans="1:6" x14ac:dyDescent="0.35">
      <c r="A51" s="103"/>
      <c r="B51" s="130"/>
      <c r="C51" s="103"/>
      <c r="D51" s="100"/>
      <c r="E51" s="128"/>
      <c r="F51" s="124"/>
    </row>
    <row r="52" spans="1:6" x14ac:dyDescent="0.35">
      <c r="A52" s="103">
        <v>1108000032</v>
      </c>
      <c r="B52" s="130" t="s">
        <v>498</v>
      </c>
      <c r="C52" s="103" t="s">
        <v>499</v>
      </c>
      <c r="D52" s="100" t="e">
        <f>+#REF!</f>
        <v>#REF!</v>
      </c>
      <c r="E52" s="128">
        <f>1.3*13.51</f>
        <v>17.562999999999999</v>
      </c>
      <c r="F52" s="121" t="e">
        <f>+D52*E52</f>
        <v>#REF!</v>
      </c>
    </row>
    <row r="53" spans="1:6" x14ac:dyDescent="0.35">
      <c r="A53" s="103"/>
      <c r="B53" s="130"/>
      <c r="C53" s="103"/>
      <c r="D53" s="100"/>
      <c r="E53" s="128"/>
      <c r="F53" s="124"/>
    </row>
    <row r="54" spans="1:6" x14ac:dyDescent="0.35">
      <c r="A54" s="103">
        <v>1805000041</v>
      </c>
      <c r="B54" s="130" t="s">
        <v>450</v>
      </c>
      <c r="C54" s="103" t="s">
        <v>11</v>
      </c>
      <c r="D54" s="100" t="e">
        <f>+#REF!</f>
        <v>#REF!</v>
      </c>
      <c r="E54" s="121">
        <f>1.3*965.6</f>
        <v>1255.28</v>
      </c>
      <c r="F54" s="121" t="e">
        <f t="shared" ref="F54" si="6">+D54*E54</f>
        <v>#REF!</v>
      </c>
    </row>
    <row r="55" spans="1:6" x14ac:dyDescent="0.35">
      <c r="A55" s="103"/>
      <c r="B55" s="130"/>
      <c r="C55" s="103"/>
      <c r="D55" s="100"/>
      <c r="E55" s="121"/>
      <c r="F55" s="121"/>
    </row>
    <row r="56" spans="1:6" x14ac:dyDescent="0.35">
      <c r="A56" s="103">
        <v>1901000161</v>
      </c>
      <c r="B56" s="130" t="s">
        <v>451</v>
      </c>
      <c r="C56" s="103" t="s">
        <v>3</v>
      </c>
      <c r="D56" s="100" t="e">
        <f>+#REF!</f>
        <v>#REF!</v>
      </c>
      <c r="E56" s="121">
        <f>1.3*444.41</f>
        <v>577.73300000000006</v>
      </c>
      <c r="F56" s="121" t="e">
        <f t="shared" ref="F56" si="7">+D56*E56</f>
        <v>#REF!</v>
      </c>
    </row>
    <row r="57" spans="1:6" x14ac:dyDescent="0.35">
      <c r="A57" s="103"/>
      <c r="B57" s="130"/>
      <c r="C57" s="103"/>
      <c r="D57" s="100"/>
      <c r="E57" s="121"/>
      <c r="F57" s="121"/>
    </row>
    <row r="58" spans="1:6" x14ac:dyDescent="0.35">
      <c r="A58" s="103">
        <v>1909000053</v>
      </c>
      <c r="B58" s="130" t="s">
        <v>452</v>
      </c>
      <c r="C58" s="103" t="s">
        <v>3</v>
      </c>
      <c r="D58" s="100" t="e">
        <f>+#REF!</f>
        <v>#REF!</v>
      </c>
      <c r="E58" s="121">
        <f>1.3*370.49</f>
        <v>481.637</v>
      </c>
      <c r="F58" s="121" t="e">
        <f t="shared" ref="F58" si="8">+D58*E58</f>
        <v>#REF!</v>
      </c>
    </row>
    <row r="59" spans="1:6" x14ac:dyDescent="0.35">
      <c r="A59" s="103"/>
      <c r="B59" s="130"/>
      <c r="C59" s="103"/>
      <c r="D59" s="100"/>
      <c r="E59" s="121"/>
      <c r="F59" s="121"/>
    </row>
    <row r="60" spans="1:6" x14ac:dyDescent="0.35">
      <c r="A60" s="103">
        <v>1813000061</v>
      </c>
      <c r="B60" s="130" t="s">
        <v>424</v>
      </c>
      <c r="C60" s="103" t="s">
        <v>11</v>
      </c>
      <c r="D60" s="100" t="e">
        <f>+#REF!</f>
        <v>#REF!</v>
      </c>
      <c r="E60" s="121">
        <f>1.3*1374.22</f>
        <v>1786.4860000000001</v>
      </c>
      <c r="F60" s="121" t="e">
        <f t="shared" ref="F60" si="9">+D60*E60</f>
        <v>#REF!</v>
      </c>
    </row>
    <row r="61" spans="1:6" x14ac:dyDescent="0.35">
      <c r="A61" s="103"/>
      <c r="B61" s="130"/>
      <c r="C61" s="103"/>
      <c r="D61" s="100"/>
      <c r="E61" s="121"/>
      <c r="F61" s="121"/>
    </row>
    <row r="62" spans="1:6" x14ac:dyDescent="0.35">
      <c r="A62" s="103">
        <v>1813000051</v>
      </c>
      <c r="B62" s="130" t="s">
        <v>425</v>
      </c>
      <c r="C62" s="103" t="s">
        <v>11</v>
      </c>
      <c r="D62" s="100" t="e">
        <f>+#REF!</f>
        <v>#REF!</v>
      </c>
      <c r="E62" s="121">
        <f>1.3*181.83</f>
        <v>236.37900000000002</v>
      </c>
      <c r="F62" s="121" t="e">
        <f t="shared" ref="F62" si="10">+D62*E62</f>
        <v>#REF!</v>
      </c>
    </row>
    <row r="63" spans="1:6" x14ac:dyDescent="0.35">
      <c r="A63" s="103"/>
      <c r="B63" s="130"/>
      <c r="C63" s="103"/>
      <c r="D63" s="100"/>
      <c r="E63" s="121"/>
      <c r="F63" s="121"/>
    </row>
    <row r="64" spans="1:6" x14ac:dyDescent="0.35">
      <c r="A64" s="103">
        <v>1118900016</v>
      </c>
      <c r="B64" s="130" t="s">
        <v>520</v>
      </c>
      <c r="C64" s="103" t="s">
        <v>11</v>
      </c>
      <c r="D64" s="100" t="e">
        <f>+#REF!</f>
        <v>#REF!</v>
      </c>
      <c r="E64" s="121">
        <f>1.3*823.85</f>
        <v>1071.0050000000001</v>
      </c>
      <c r="F64" s="121" t="e">
        <f t="shared" ref="F64:F66" si="11">+D64*E64</f>
        <v>#REF!</v>
      </c>
    </row>
    <row r="65" spans="1:6" x14ac:dyDescent="0.35">
      <c r="A65" s="103"/>
      <c r="B65" s="130"/>
      <c r="C65" s="103"/>
      <c r="D65" s="100"/>
      <c r="E65" s="121"/>
      <c r="F65" s="121"/>
    </row>
    <row r="66" spans="1:6" x14ac:dyDescent="0.35">
      <c r="A66" s="103">
        <v>1814000117</v>
      </c>
      <c r="B66" s="130" t="s">
        <v>521</v>
      </c>
      <c r="C66" s="103" t="s">
        <v>11</v>
      </c>
      <c r="D66" s="100" t="e">
        <f>+#REF!</f>
        <v>#REF!</v>
      </c>
      <c r="E66" s="121">
        <f>1.3*1016.11</f>
        <v>1320.943</v>
      </c>
      <c r="F66" s="121" t="e">
        <f t="shared" si="11"/>
        <v>#REF!</v>
      </c>
    </row>
    <row r="67" spans="1:6" x14ac:dyDescent="0.35">
      <c r="A67" s="103"/>
      <c r="B67" s="133"/>
      <c r="C67" s="103"/>
      <c r="D67" s="134"/>
      <c r="E67" s="135" t="s">
        <v>501</v>
      </c>
      <c r="F67" s="117" t="e">
        <f>+SUM(F40:F66)</f>
        <v>#REF!</v>
      </c>
    </row>
    <row r="68" spans="1:6" x14ac:dyDescent="0.35">
      <c r="A68" s="89" t="s">
        <v>448</v>
      </c>
      <c r="B68" s="118" t="s">
        <v>459</v>
      </c>
      <c r="C68" s="105"/>
      <c r="D68" s="22"/>
      <c r="E68" s="111"/>
      <c r="F68" s="111"/>
    </row>
    <row r="69" spans="1:6" x14ac:dyDescent="0.35">
      <c r="A69" s="103">
        <v>2108000011</v>
      </c>
      <c r="B69" s="130" t="s">
        <v>460</v>
      </c>
      <c r="C69" s="103" t="s">
        <v>3</v>
      </c>
      <c r="D69" s="100" t="e">
        <f>+#REF!</f>
        <v>#REF!</v>
      </c>
      <c r="E69" s="128">
        <f>1.3*63.19</f>
        <v>82.147000000000006</v>
      </c>
      <c r="F69" s="121" t="e">
        <f>+D69*E69</f>
        <v>#REF!</v>
      </c>
    </row>
    <row r="70" spans="1:6" x14ac:dyDescent="0.35">
      <c r="A70" s="103"/>
      <c r="B70" s="130"/>
      <c r="C70" s="103"/>
      <c r="D70" s="100"/>
      <c r="E70" s="124"/>
      <c r="F70" s="126"/>
    </row>
    <row r="71" spans="1:6" x14ac:dyDescent="0.35">
      <c r="A71" s="103">
        <v>2108000021</v>
      </c>
      <c r="B71" s="130" t="s">
        <v>495</v>
      </c>
      <c r="C71" s="103" t="s">
        <v>3</v>
      </c>
      <c r="D71" s="100" t="e">
        <f>+#REF!</f>
        <v>#REF!</v>
      </c>
      <c r="E71" s="128">
        <f>1.3*63.19</f>
        <v>82.147000000000006</v>
      </c>
      <c r="F71" s="121" t="e">
        <f>+D71*E71</f>
        <v>#REF!</v>
      </c>
    </row>
    <row r="72" spans="1:6" x14ac:dyDescent="0.35">
      <c r="A72" s="103"/>
      <c r="B72" s="130"/>
      <c r="C72" s="103"/>
      <c r="D72" s="100"/>
      <c r="E72" s="128"/>
      <c r="F72" s="121"/>
    </row>
    <row r="73" spans="1:6" x14ac:dyDescent="0.35">
      <c r="A73" s="103">
        <v>2660000046</v>
      </c>
      <c r="B73" s="130" t="s">
        <v>524</v>
      </c>
      <c r="C73" s="103" t="s">
        <v>11</v>
      </c>
      <c r="D73" s="100" t="e">
        <f>+#REF!</f>
        <v>#REF!</v>
      </c>
      <c r="E73" s="128">
        <f>7137.94*1.3</f>
        <v>9279.3220000000001</v>
      </c>
      <c r="F73" s="121" t="e">
        <f>+D73*E73</f>
        <v>#REF!</v>
      </c>
    </row>
    <row r="74" spans="1:6" x14ac:dyDescent="0.35">
      <c r="A74" s="107"/>
      <c r="B74" s="107"/>
      <c r="C74" s="110"/>
      <c r="D74" s="108"/>
      <c r="E74" s="135" t="s">
        <v>501</v>
      </c>
      <c r="F74" s="117" t="e">
        <f>+SUM(F69:F73)</f>
        <v>#REF!</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F8D999759F43740B43805BFE87892C8" ma:contentTypeVersion="18" ma:contentTypeDescription="Create a new document." ma:contentTypeScope="" ma:versionID="9eb806aa7c57b48e51977691f2399f7b">
  <xsd:schema xmlns:xsd="http://www.w3.org/2001/XMLSchema" xmlns:xs="http://www.w3.org/2001/XMLSchema" xmlns:p="http://schemas.microsoft.com/office/2006/metadata/properties" xmlns:ns2="530b18ae-f4e2-45a3-95ab-cd2929c25a23" xmlns:ns3="91e29e9e-4797-4ff7-a4fa-5a89c43e0ee3" targetNamespace="http://schemas.microsoft.com/office/2006/metadata/properties" ma:root="true" ma:fieldsID="e17f02fa9efbd02d2a62dca1df3f31d0" ns2:_="" ns3:_="">
    <xsd:import namespace="530b18ae-f4e2-45a3-95ab-cd2929c25a23"/>
    <xsd:import namespace="91e29e9e-4797-4ff7-a4fa-5a89c43e0ee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30b18ae-f4e2-45a3-95ab-cd2929c25a2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1e29e9e-4797-4ff7-a4fa-5a89c43e0ee3"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73a0c85-1c98-4f6a-93a1-5010bd25bd6a}" ma:internalName="TaxCatchAll" ma:showField="CatchAllData" ma:web="91e29e9e-4797-4ff7-a4fa-5a89c43e0ee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530b18ae-f4e2-45a3-95ab-cd2929c25a23">
      <Terms xmlns="http://schemas.microsoft.com/office/infopath/2007/PartnerControls"/>
    </lcf76f155ced4ddcb4097134ff3c332f>
    <TaxCatchAll xmlns="91e29e9e-4797-4ff7-a4fa-5a89c43e0ee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3DD6E89-7A5F-437D-97A3-FF19208048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30b18ae-f4e2-45a3-95ab-cd2929c25a23"/>
    <ds:schemaRef ds:uri="91e29e9e-4797-4ff7-a4fa-5a89c43e0ee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D52113E-FFE3-4215-A5F5-68A8218AEECE}">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27731336-1e06-430a-82d9-eec476367a69"/>
    <ds:schemaRef ds:uri="http://purl.org/dc/elements/1.1/"/>
    <ds:schemaRef ds:uri="http://schemas.microsoft.com/office/2006/metadata/properties"/>
    <ds:schemaRef ds:uri="e4bb83cf-d423-4299-b14e-1350e3205143"/>
    <ds:schemaRef ds:uri="http://www.w3.org/XML/1998/namespace"/>
    <ds:schemaRef ds:uri="http://purl.org/dc/dcmitype/"/>
    <ds:schemaRef ds:uri="530b18ae-f4e2-45a3-95ab-cd2929c25a23"/>
    <ds:schemaRef ds:uri="91e29e9e-4797-4ff7-a4fa-5a89c43e0ee3"/>
  </ds:schemaRefs>
</ds:datastoreItem>
</file>

<file path=customXml/itemProps3.xml><?xml version="1.0" encoding="utf-8"?>
<ds:datastoreItem xmlns:ds="http://schemas.openxmlformats.org/officeDocument/2006/customXml" ds:itemID="{A48DE008-B9BD-4462-B3CE-DAA95507A97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Catalogo de Conceptos Albergue</vt:lpstr>
      <vt:lpstr>CATALOGO COMAR IZTAPALAPA</vt:lpstr>
      <vt:lpstr>Hoja1</vt:lpstr>
      <vt:lpstr>Hoja2</vt:lpstr>
      <vt:lpstr>'CATALOGO COMAR IZTAPALAPA'!Print_Area</vt:lpstr>
      <vt:lpstr>'Catalogo de Conceptos Albergue'!Print_Area</vt:lpstr>
      <vt:lpstr>'Catalogo de Conceptos Albergue'!Print_Titles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Luis Arturo Orona Garduno</cp:lastModifiedBy>
  <cp:lastPrinted>2021-08-17T02:34:14Z</cp:lastPrinted>
  <dcterms:created xsi:type="dcterms:W3CDTF">2019-10-08T15:25:54Z</dcterms:created>
  <dcterms:modified xsi:type="dcterms:W3CDTF">2024-11-27T00:20:30Z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0x0101001F8D999759F43740B43805BFE87892C8</vt:lpwstr>
  </property>
  <property fmtid="{D5CDD505-2E9C-101B-9397-08002B2CF9AE}" pid="3" name="MediaServiceImageTags">
    <vt:lpwstr/>
  </property>
</Properties>
</file>