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unhcr365-my.sharepoint.com/personal/kum_unhcr_org/Documents/Desktop/POs/RFP 079/"/>
    </mc:Choice>
  </mc:AlternateContent>
  <xr:revisionPtr revIDLastSave="991" documentId="8_{A77DD79B-CA17-4820-B5FD-5123759F9C4C}" xr6:coauthVersionLast="47" xr6:coauthVersionMax="47" xr10:uidLastSave="{D0A0932A-2C89-4356-8C0E-7087CD2FF46C}"/>
  <bookViews>
    <workbookView xWindow="45972" yWindow="7908" windowWidth="23256" windowHeight="12456" activeTab="1" xr2:uid="{00000000-000D-0000-FFFF-FFFF00000000}"/>
  </bookViews>
  <sheets>
    <sheet name="Health Center &amp; Office Works" sheetId="13" r:id="rId1"/>
    <sheet name="Drainage System Works" sheetId="1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14" l="1"/>
  <c r="B34" i="14"/>
  <c r="B33" i="14"/>
  <c r="D28" i="14"/>
  <c r="F28" i="14" s="1"/>
  <c r="D27" i="14"/>
  <c r="F27" i="14" s="1"/>
  <c r="D26" i="14"/>
  <c r="F26" i="14" s="1"/>
  <c r="D25" i="14"/>
  <c r="F25" i="14" s="1"/>
  <c r="D24" i="14"/>
  <c r="F24" i="14" s="1"/>
  <c r="D23" i="14"/>
  <c r="F23" i="14" s="1"/>
  <c r="D22" i="14"/>
  <c r="F22" i="14" s="1"/>
  <c r="D21" i="14"/>
  <c r="D20" i="14"/>
  <c r="F20" i="14" s="1"/>
  <c r="B32" i="14"/>
  <c r="F29" i="14"/>
  <c r="F21" i="14"/>
  <c r="F17" i="14"/>
  <c r="F16" i="14"/>
  <c r="F15" i="14"/>
  <c r="F14" i="14"/>
  <c r="F13" i="14"/>
  <c r="F12" i="14"/>
  <c r="F11" i="14"/>
  <c r="F10" i="14"/>
  <c r="F6" i="14"/>
  <c r="F7" i="14" s="1"/>
  <c r="F195" i="13"/>
  <c r="F194" i="13"/>
  <c r="F193" i="13"/>
  <c r="F192" i="13"/>
  <c r="F191" i="13"/>
  <c r="F190" i="13"/>
  <c r="F189" i="13"/>
  <c r="F188" i="13"/>
  <c r="B195" i="13"/>
  <c r="B194" i="13"/>
  <c r="B193" i="13"/>
  <c r="B192" i="13"/>
  <c r="B191" i="13"/>
  <c r="B190" i="13"/>
  <c r="B189" i="13"/>
  <c r="B188" i="13"/>
  <c r="F172" i="13"/>
  <c r="F173" i="13"/>
  <c r="F174" i="13"/>
  <c r="F175" i="13"/>
  <c r="F176" i="13"/>
  <c r="F177" i="13"/>
  <c r="F178" i="13"/>
  <c r="F179" i="13"/>
  <c r="F180" i="13"/>
  <c r="F181" i="13"/>
  <c r="F182" i="13"/>
  <c r="F183" i="13"/>
  <c r="F184" i="13"/>
  <c r="F171" i="13"/>
  <c r="F154" i="13"/>
  <c r="F155" i="13"/>
  <c r="F156" i="13"/>
  <c r="F157" i="13"/>
  <c r="F158" i="13"/>
  <c r="F159" i="13"/>
  <c r="F160" i="13"/>
  <c r="F161" i="13"/>
  <c r="F162" i="13"/>
  <c r="F163" i="13"/>
  <c r="F164" i="13"/>
  <c r="F165" i="13"/>
  <c r="F166" i="13"/>
  <c r="F167" i="13"/>
  <c r="F168" i="13"/>
  <c r="F123" i="13"/>
  <c r="F124" i="13"/>
  <c r="F125" i="13"/>
  <c r="F126" i="13"/>
  <c r="F127" i="13"/>
  <c r="F128" i="13"/>
  <c r="F129" i="13"/>
  <c r="F130" i="13"/>
  <c r="F131" i="13"/>
  <c r="F132" i="13"/>
  <c r="F133" i="13"/>
  <c r="F134" i="13"/>
  <c r="F135" i="13"/>
  <c r="F136" i="13"/>
  <c r="F137" i="13"/>
  <c r="F138" i="13"/>
  <c r="F139" i="13"/>
  <c r="F140" i="13"/>
  <c r="F141" i="13"/>
  <c r="F142" i="13"/>
  <c r="F143" i="13"/>
  <c r="F144" i="13"/>
  <c r="F145" i="13"/>
  <c r="F146" i="13"/>
  <c r="F147" i="13"/>
  <c r="F148" i="13"/>
  <c r="F149" i="13"/>
  <c r="F122" i="13"/>
  <c r="F107" i="13"/>
  <c r="F108" i="13"/>
  <c r="F109" i="13"/>
  <c r="F110" i="13"/>
  <c r="F111" i="13"/>
  <c r="F112" i="13"/>
  <c r="F113" i="13"/>
  <c r="F114" i="13"/>
  <c r="F115" i="13"/>
  <c r="F116" i="13"/>
  <c r="F117" i="13"/>
  <c r="F118" i="13"/>
  <c r="F119" i="13"/>
  <c r="F87" i="13"/>
  <c r="F88" i="13"/>
  <c r="F89" i="13"/>
  <c r="F90" i="13"/>
  <c r="F91" i="13"/>
  <c r="F92" i="13"/>
  <c r="F93" i="13"/>
  <c r="F94" i="13"/>
  <c r="F86" i="13"/>
  <c r="D73" i="13"/>
  <c r="F73" i="13" s="1"/>
  <c r="D72" i="13"/>
  <c r="F72" i="13" s="1"/>
  <c r="F69" i="13"/>
  <c r="F71" i="13" s="1"/>
  <c r="F53" i="13"/>
  <c r="F54" i="13"/>
  <c r="F55" i="13"/>
  <c r="F56" i="13"/>
  <c r="F57" i="13"/>
  <c r="F58" i="13"/>
  <c r="F59" i="13"/>
  <c r="F60" i="13"/>
  <c r="F61" i="13"/>
  <c r="F62" i="13"/>
  <c r="F63" i="13"/>
  <c r="F64" i="13"/>
  <c r="F65" i="13"/>
  <c r="F66" i="13"/>
  <c r="F49" i="13"/>
  <c r="F50" i="13" s="1"/>
  <c r="F46" i="13"/>
  <c r="F47" i="13" s="1"/>
  <c r="F36" i="13"/>
  <c r="F37" i="13"/>
  <c r="F38" i="13"/>
  <c r="F39" i="13"/>
  <c r="F40" i="13"/>
  <c r="F41" i="13"/>
  <c r="F42" i="13"/>
  <c r="F43" i="13"/>
  <c r="F52" i="13"/>
  <c r="F18" i="13"/>
  <c r="F19" i="13"/>
  <c r="F20" i="13"/>
  <c r="F21" i="13"/>
  <c r="F22" i="13"/>
  <c r="F23" i="13"/>
  <c r="F24" i="13"/>
  <c r="F25" i="13"/>
  <c r="F26" i="13"/>
  <c r="F27" i="13"/>
  <c r="F7" i="13"/>
  <c r="F8" i="13"/>
  <c r="F9" i="13"/>
  <c r="F10" i="13"/>
  <c r="F11" i="13"/>
  <c r="F12" i="13"/>
  <c r="F13" i="13"/>
  <c r="F14" i="13"/>
  <c r="F30" i="14" l="1"/>
  <c r="F34" i="14" s="1"/>
  <c r="F18" i="14"/>
  <c r="F33" i="14" s="1"/>
  <c r="F185" i="13"/>
  <c r="F150" i="13"/>
  <c r="F95" i="13"/>
  <c r="F70" i="13"/>
  <c r="F74" i="13"/>
  <c r="F67" i="13"/>
  <c r="F35" i="14" l="1"/>
  <c r="F35" i="13"/>
  <c r="F78" i="13"/>
  <c r="F79" i="13"/>
  <c r="F80" i="13"/>
  <c r="F81" i="13"/>
  <c r="F82" i="13"/>
  <c r="F100" i="13"/>
  <c r="F101" i="13"/>
  <c r="F102" i="13"/>
  <c r="F103" i="13"/>
  <c r="F106" i="13"/>
  <c r="F120" i="13" s="1"/>
  <c r="F97" i="13"/>
  <c r="F44" i="13" l="1"/>
  <c r="F98" i="13" l="1"/>
  <c r="F99" i="13"/>
  <c r="F77" i="13"/>
  <c r="F76" i="13"/>
  <c r="F83" i="13" s="1"/>
  <c r="F6" i="13"/>
  <c r="F104" i="13" l="1"/>
  <c r="F15" i="13"/>
  <c r="F32" i="13" l="1"/>
  <c r="F31" i="13"/>
  <c r="F33" i="13" s="1"/>
  <c r="F84" i="13" s="1"/>
  <c r="F17" i="13"/>
  <c r="F28" i="13" s="1"/>
  <c r="F153" i="13" l="1"/>
  <c r="F169" i="13" l="1"/>
  <c r="F186" i="13" l="1"/>
  <c r="F196" i="13" l="1"/>
</calcChain>
</file>

<file path=xl/sharedStrings.xml><?xml version="1.0" encoding="utf-8"?>
<sst xmlns="http://schemas.openxmlformats.org/spreadsheetml/2006/main" count="487" uniqueCount="287">
  <si>
    <t>LS</t>
  </si>
  <si>
    <t>UNIT</t>
  </si>
  <si>
    <t>ITEM</t>
  </si>
  <si>
    <t>DESCRIPTION</t>
  </si>
  <si>
    <t>AMOUNT (RWF)</t>
  </si>
  <si>
    <t>QTY</t>
  </si>
  <si>
    <t>RATE</t>
  </si>
  <si>
    <t xml:space="preserve">SUMMARY </t>
  </si>
  <si>
    <t>ANNEX C - BILL OF QUANTITIES AND FINANCIAL OFFER FORM</t>
  </si>
  <si>
    <t>TOTAL WITHOUT VAT</t>
  </si>
  <si>
    <t>DATE</t>
  </si>
  <si>
    <t>COMPANY NAME AND CONTACT</t>
  </si>
  <si>
    <t>SIGNATURE AND STAMP</t>
  </si>
  <si>
    <t>Earthworks for excavation of drainage trenches (referring to the road level and adjacent facilities) with minimum 60cm deep and 140cm width, including backfilling with manual compaction along the drainage and surplus soil evacuation at completion of the works</t>
  </si>
  <si>
    <t>m3</t>
  </si>
  <si>
    <t>Blinding concrete layer with 5cm thick, cement-sand-gravel mix ratio by volume proportions of 1:2:4</t>
  </si>
  <si>
    <t>m2</t>
  </si>
  <si>
    <t>Stones elevation masonry of drainage wall, 40cm wall thickness, joined with cement mortar of 1:4 mix ratio by volume (M-300)</t>
  </si>
  <si>
    <t>Well compacted crushed stone hardcore parking at the bottom of the channel, 10cm thickness</t>
  </si>
  <si>
    <t>Mass concrete layer for drainage bed slopes of 1:2:4 mixing ratio by volume and 50mm thickness</t>
  </si>
  <si>
    <t>Smooth pointing of stoneworks face, with cement mortar</t>
  </si>
  <si>
    <t>Cement sand smooth screeding on top of both sides of stone works, mix ratio of 1:4 batching by volume</t>
  </si>
  <si>
    <t>Construction of stone masonry manhole to intercept the sediments at the junction of drainage channels, including finishing works. Size #1.0x1.0x0.8m</t>
  </si>
  <si>
    <t>Unit</t>
  </si>
  <si>
    <t>3.1.1</t>
  </si>
  <si>
    <t>3.1.2</t>
  </si>
  <si>
    <t>Fixing the precasted reinforced cement concrete (RCC) slabs as bridge crossing drainage for pedestrian, with 10cm thickness, 140cm long and single layer steel bars reinforcement of Y12@150mm (Bottom). Each access to be of 1.0m wide. The concrete mix ratio of 1:2:4 batching by volume. (4 locations)</t>
  </si>
  <si>
    <t>Precasted reinforced cement concrete (RCC) slabs as bridges crossing drainage for vehicles and pedestrians with 15cm thickness, 150cm long and double layer steel bars reinforcement of Y12@150mm (T-B). Each access to be of 6.0m wide. The concrete mix ratio of 1:2:4 batching by volume (3 road crossing locations)</t>
  </si>
  <si>
    <t>Restoration/ backfilling of eroded areas around/ along the drainage channel, and shelter communities through soil backfilling with excavated materials and applying and manual compaction, the works to include the installation of crosslines of sandbags at every 40 meters distance to protect from easy washing away by surface runoff.</t>
  </si>
  <si>
    <t>8.1.1</t>
  </si>
  <si>
    <t>8.1.2</t>
  </si>
  <si>
    <t>8.1.8</t>
  </si>
  <si>
    <t>8.1.4</t>
  </si>
  <si>
    <t>8.1.3</t>
  </si>
  <si>
    <t>8.1.5</t>
  </si>
  <si>
    <t>8.1.6</t>
  </si>
  <si>
    <t>8.1.7</t>
  </si>
  <si>
    <t>8.1.9</t>
  </si>
  <si>
    <t>8.1.10</t>
  </si>
  <si>
    <t>8.1.11</t>
  </si>
  <si>
    <t>HCR/RWAKI/SUP/2024/RFP079</t>
  </si>
  <si>
    <t xml:space="preserve">Allow for uniformly levelling of the site to self draining in preparation for upgrading , this includes excavation up to the stable soil not exceeding 30cm deep and disposal for all debris all to be approved by Site engineer </t>
  </si>
  <si>
    <t>SQM</t>
  </si>
  <si>
    <t>Supply, dump and properly compact 30cm thick good quality marram  (Laterite), the marram should be mechanically compacted using mechanical roller to the satisfaction of the supervising engineer</t>
  </si>
  <si>
    <t>CUM</t>
  </si>
  <si>
    <t>Supply and lay good quality 5cm thick bed sand from the river to receive the paves</t>
  </si>
  <si>
    <t>Supply  and lay heavy duty rectangular pavers of 8cm thick (50N/mm2), interlocking concrete pavers of 8 cm thick for the parking and road about in accordance with supervising engineer instructions. The works includes: Supply of all necessary materials, implementation and wedging of pavers, Compaction, joint filling with fine river sand. The pavers should be machine fabricated and well constructed to the satisfied compressive strength of RSB. Constructed pavers should self drain  water to the existing drainage channels or nearly garden</t>
  </si>
  <si>
    <t xml:space="preserve">Supply and construct Kerbs in mass Concrete of 100cm length, 12cm thick and 22cm width, well fabricated and well constructed following the art conditions. Sample to be approved by UNHCR engineer </t>
  </si>
  <si>
    <t>LM</t>
  </si>
  <si>
    <t>Supply and apply separation lines in white paint with thunner using Compressor as approved by UNHCR engineer</t>
  </si>
  <si>
    <t>Construct 50cm wide drainage channel along the parking, channel made of hardcore stone of 20cm thick, with cement sand screed of 3cm thick, depth of the channel after completion should be 30cm,  mixture of 300kg/m3 floated on top (for evacuation of water from the ground sloped 2%), to drain water to the advancement existing drainage channel. The cost should also include excavation and shaping of the channel.</t>
  </si>
  <si>
    <t>Supply, fabricate and install grilled metallic cover for the channel to protect the compound users. The grill should be made of angle bars with two main horizontal bars spaced at 50cm and horizontal angle bars spaced at 10m c/c, painted with antirust.</t>
  </si>
  <si>
    <t>Fabricate, supply and install 1m long by 60cm wide by 20cm thick  precast reinforced concrete slab as drainage covers for pedestrian crossing sections at the entrances of the building  as directed by the supervising engineer, should be reinforced with iron bar@14.</t>
  </si>
  <si>
    <t>PCS</t>
  </si>
  <si>
    <t>ELEMENT 2: GASHORA MAIN GATE -  HEALTH CENTRE ROAD IMPROVEMNET</t>
  </si>
  <si>
    <t>Allow for topographical services in setting out of the road, office parking area, clinic parking and site installation</t>
  </si>
  <si>
    <t>Item</t>
  </si>
  <si>
    <t>Allow for demolition of an existing handwashing facility measuring 7m long by 3m wide. The hand washing facilities is made of 1.5m high masonry wall complete with tiles and taps, roof metallic support and corrugated iron sheet roofing with metallic support bars. The cost should also include removal of debris from the site and depositing at designated area outside the camp within the municipality.</t>
  </si>
  <si>
    <t>Allow for the dismantling of the existing Refugee housing unit (RHU) and place the panels as appropriate storage place with the compound. The housing unit has an area of 17.5 square metres.</t>
  </si>
  <si>
    <t>No</t>
  </si>
  <si>
    <t xml:space="preserve">Allow for uniformly levelling of the road section measuring 6m wide  in preparation for upgrading , this includes excavation up to the stable soil not exceeding 30cm deep and disposal for all debris all to be approved by Site engineer </t>
  </si>
  <si>
    <t>Supply, dump and properly compact 30cm thick good quality marram  (Laterite), the marram should be mechanically compacted using mechanical roller to the satisfaction of the supervising engineer and should cover the entire 6m width of the road.</t>
  </si>
  <si>
    <t>Supply  and lay heavy duty rectangular pavers of 8cm thick (50N/mm2), interlocking concrete pavers of 8 cm thick for road driveway in accordance with supervising engineer instructions. The works includes: Supply of all necessary materials, implementation and wedging of pavers, Compaction, joint filling with fine river sand. The pavers should be machine fabricated and well constructed to the satisfied compressive strength of RSB. Constructed pavers should self drain  water to the existing drainage channels or nearly garden</t>
  </si>
  <si>
    <t>Supply and plant green passpalum with fertile mixed with flowers a long the road at the section opposite the office parking area measuring 30m long by 6m wide. The cost should also include watering and maintaining the grass for 3 months</t>
  </si>
  <si>
    <t>Construct 50cm wide drainage channel along the road section, channel made of hardcore stone of 20cm thick, with cement sand screed of 3cm thick, depth of the channel after completion should be 30cm,  mixture of 300kg/m3 floated on top (for evacuation of water from the ground sloped 2%), to drain water to the advancement existing drainage channel. The cost should also include excavation and shaping of the channel.</t>
  </si>
  <si>
    <t>Fabricate, supply and install 1m long by 60cm wide by 20cm thick  precast reinforced concrete slab as drainage covers for pedestrian crossing sections at the entrances of the road and drainage crossing section as directed by the supervising engineer, should be reinforced with iron bar@14.</t>
  </si>
  <si>
    <t>SUBTOTAL 2: GASHORA MAIN GATE -  HEALTH CENTRE ROAD IMPROVEMNET</t>
  </si>
  <si>
    <t>CONSTRUCTION OF HANDWASHING FACILITY IN GASHORA</t>
  </si>
  <si>
    <t xml:space="preserve">GASHORA HEALTH CENTRE PARKING AREA CONSTRUCTION </t>
  </si>
  <si>
    <t>Site installations and dismissal/ transportation of equipment</t>
  </si>
  <si>
    <t xml:space="preserve">Site clearing ,earthworks cut, fill and evacuation or overlay of the surplus soils, including all accruals </t>
  </si>
  <si>
    <t>SUBTOTAL 3.1: PRELIMINARY EARTHWORKS</t>
  </si>
  <si>
    <t>Blinding concrete layer on foundation bases, of mix ratio 300kg/m3 with 5cm  thickness</t>
  </si>
  <si>
    <t>Base Hardcore (stones pitching) of 30 cm with a filling of 1:10  cement sand mortar mix, saturated with water</t>
  </si>
  <si>
    <t>Floor finishing on the upper side of the hardcore base, and on side pavement  as pavement finishing with a rough mortar class B</t>
  </si>
  <si>
    <t>Side pavement Hardcore base of 15cm thickness</t>
  </si>
  <si>
    <t xml:space="preserve">Supply and fix the damp proof course between  the floor and the wall </t>
  </si>
  <si>
    <t>Walls in burnt black masonry jointed with a mortar of  class D for the entire structure including the inspection manhole chamber</t>
  </si>
  <si>
    <t>Construct 12cm Reinforced concrete Basin base slab class A</t>
  </si>
  <si>
    <t xml:space="preserve">Construction of connection manhole (40x40cm manhole with its door trap/Trapillon in metallic cover for water meter and inspection) </t>
  </si>
  <si>
    <t>Construction of evacuation manhole (30x30cm manhole with its removable cover for evacuated used waters)</t>
  </si>
  <si>
    <t>3.2.1</t>
  </si>
  <si>
    <t>3.2.2</t>
  </si>
  <si>
    <t>3.2.3</t>
  </si>
  <si>
    <t>3.2.4</t>
  </si>
  <si>
    <t>3.2.5</t>
  </si>
  <si>
    <t>3.2.6</t>
  </si>
  <si>
    <t>3.2.7</t>
  </si>
  <si>
    <t>3.2.8</t>
  </si>
  <si>
    <t>3.2.9</t>
  </si>
  <si>
    <t>SUBTOTAL 3.2: MASONRY AND ELEVATION</t>
  </si>
  <si>
    <t>ELEMENT 3.1: PRELIMINARY EARTHWORKS</t>
  </si>
  <si>
    <t>ELEMENT 3.2:MASONRY AND ELEVATION</t>
  </si>
  <si>
    <t>ELEMENT 3.3 PLASTERING</t>
  </si>
  <si>
    <t xml:space="preserve">Supply all materials and place smooth cement plaster on walls with 250kg/cum mix in 3 layers </t>
  </si>
  <si>
    <t>SUBTOTAL 3.3:  PLASTERING</t>
  </si>
  <si>
    <t>Supply and fix 40cm by 25cm ceramic wall tiles for tile finishing on hand washing walls and Basin base. The tiles should be fixed with an appropriate tiles binders.</t>
  </si>
  <si>
    <t>ELEMENT 3.4: TILE WORK</t>
  </si>
  <si>
    <t>3.4.1</t>
  </si>
  <si>
    <t>SUBTOTAL 3.4:  TILE WORK</t>
  </si>
  <si>
    <t>3.5.1</t>
  </si>
  <si>
    <t>3.5.2</t>
  </si>
  <si>
    <t>Supply and install water connection (1")  ppr PN10 pipes complete with all fittings to supply water to the hand washing facility</t>
  </si>
  <si>
    <t>Supply and install wasted water evacuation PVC pipe ND 63 PN 10 complete with all fittings to evacuate waste water from the handwashing facility to the soak pit.</t>
  </si>
  <si>
    <t>Supply and installation of ceramic basins sink vassels( Lavabo) with all accessories including flexible pipes.</t>
  </si>
  <si>
    <t xml:space="preserve">Supply and installation of hydraulic equipment and Fittings including volumetric water meter with at least nominal flow rate of 1.5m3/h and max admissible pressure of 16 bar in conformity with European standards and ISO 4064 </t>
  </si>
  <si>
    <t>Supply and install stainless steel Wall-Mounted manual  soap dispenser</t>
  </si>
  <si>
    <t xml:space="preserve">Supply and install Stainless steel Wall-Mounted soap holder </t>
  </si>
  <si>
    <t xml:space="preserve">Supply and installation of faucet water tap with high quality in aluminum or chrome or gold   with at least nominal flow rate of 1.5m3/h and max admissible pressure of 16 bar (with its accessories and accruals) </t>
  </si>
  <si>
    <t xml:space="preserve">Supply and installation of Galvanized water valve 3/4" with at least nominal flow rate of 1.5m3/h and max admissible pressure of 16 bar in conformity with European standards and ISO 4064 </t>
  </si>
  <si>
    <t xml:space="preserve">Supply and installation of  ppr elbow 1" with at least nominal flow rate of 1.5m3/h and max admissible pressure of 16 bar in conformity with European standards and ISO 4064 </t>
  </si>
  <si>
    <t xml:space="preserve">Supply and installation of Tee reducer 1" to 1/2" with at least nominal flow rate of 1.5m3/h and max admissible pressure of 16 bar in conformity with European standards and ISO 4064 </t>
  </si>
  <si>
    <t xml:space="preserve">Supply and installation of  ppr Unions, nipples and a adapter to galvanized hydraulic fittings 1" and 3/4" with at least nominal flow rate of 1.5m3/h and max admissible pressure of 16 bar in conformity with European standards and ISO 4064 </t>
  </si>
  <si>
    <t xml:space="preserve">Supply and installation of angle valves (vannes d'equere) 1/2" </t>
  </si>
  <si>
    <t>Supply and installation of Teflons</t>
  </si>
  <si>
    <t>Supply and fix casing pipe ( Gaine) G.S 1''1/2</t>
  </si>
  <si>
    <t>Hydraulic equipment fixture( installation , testing &amp; commissioning/Plumber)</t>
  </si>
  <si>
    <t>3.5.3</t>
  </si>
  <si>
    <t>3.5.4</t>
  </si>
  <si>
    <t>3.5.5</t>
  </si>
  <si>
    <t>3.5.6</t>
  </si>
  <si>
    <t>3.5.7</t>
  </si>
  <si>
    <t>3.5.8</t>
  </si>
  <si>
    <t>3.5.9</t>
  </si>
  <si>
    <t>3.5.10</t>
  </si>
  <si>
    <t>3.5.11</t>
  </si>
  <si>
    <t>3.5.12</t>
  </si>
  <si>
    <t>3.5.13</t>
  </si>
  <si>
    <t>3.5.14</t>
  </si>
  <si>
    <t>3.5.15</t>
  </si>
  <si>
    <t>SUB-TOTAL 3.5  PLUMBING WORK</t>
  </si>
  <si>
    <t xml:space="preserve">ELEMENT 3.6: SOAK PIT WORKS </t>
  </si>
  <si>
    <t>Allow for construction of waste water soak pit with 1m diameter and 10m depth for the handwashing facility. The works should include excavation for the soak pit in hard soil to an average depth of 10m, construction of 1m deep, 20cm thick brick wall so support the upper section and receive the soak pit cover, laying of infiltration gravel stones at the bottom of the soak pit to drain the water into the soil, reinforced concrete cover with metallic handles.</t>
  </si>
  <si>
    <t>3.6.1</t>
  </si>
  <si>
    <t>ELEMENT 3.5: PLUMBING WORK</t>
  </si>
  <si>
    <t xml:space="preserve">Supply and weld RHS 40x40x1.5mm thick to hang on a metallic panel support </t>
  </si>
  <si>
    <t>Supply and install plain metallic panel (400x80cm) for branding paintings of 1.25mm thick (tole plane) to post for Hygiene behavior change messages</t>
  </si>
  <si>
    <t>ELEMENT 3.7:  INSTALLATION OF METALLIC BRANDING</t>
  </si>
  <si>
    <t>3.7.1</t>
  </si>
  <si>
    <t>3.7.2</t>
  </si>
  <si>
    <t>SUB-TOTAL 3..7 INSTALLATION OF METALLIC BRANDING</t>
  </si>
  <si>
    <t>ELEMENT 3.8: ROOF SHADE (6.8m by 2.5m)</t>
  </si>
  <si>
    <t>Concrete base for front RHS 60x40x2mm as roof shade columns (base of 50x50 square and 65cm deep)</t>
  </si>
  <si>
    <t>Supply and install RHS 60x40x2mm thick as roof shade Columns (front columns to be fixed in the ground and back columns in the handwashing wall)</t>
  </si>
  <si>
    <t>Supply and install RHS 40x40x1.5mm thick as roof shade traversals and trusses</t>
  </si>
  <si>
    <t xml:space="preserve">Supply and fix roof sheet cover Iron sheet Autoportant BG28 (red color),to include all accessories for fixing </t>
  </si>
  <si>
    <t>Supply and fix well finished metallic gutter (bed 15cm, height 17cm) including  all accessories and paints, at the downside of the roof</t>
  </si>
  <si>
    <t>Supply and installation of roof water downpipes towards evacuation manhole DN90 PVC with accruals  with accessories</t>
  </si>
  <si>
    <t>Painting on roof shade steel structure RHSs including Columns, trusses and gutters/ Blue color</t>
  </si>
  <si>
    <t>SUB-TOTAL  3.8: ROOF SHADE (6.8m by 2.5m)</t>
  </si>
  <si>
    <t>3.8.1</t>
  </si>
  <si>
    <t>3.8.2</t>
  </si>
  <si>
    <t>3.8.3</t>
  </si>
  <si>
    <t>3.8.4</t>
  </si>
  <si>
    <t>3.8.5</t>
  </si>
  <si>
    <t>3.8.6</t>
  </si>
  <si>
    <t>3.8.7</t>
  </si>
  <si>
    <t>SUB TOTAL 3 CONSTRUCTION OF HANDWASHING FACILITY IN GASHORA</t>
  </si>
  <si>
    <t xml:space="preserve">SUB-TOTAL 3.6  SOAK PIT WORKS </t>
  </si>
  <si>
    <t xml:space="preserve">GASHORA UNHCR AND MINEMA PARKING AREA CONSTRUCTION </t>
  </si>
  <si>
    <t>Supply  and lay heavy duty rectangular pavers of 8cm thick (50N/mm2), interlocking concrete pavers of 8 cm thick for the office parking in accordance with supervising engineer instructions. The works includes: Supply of all necessary materials, implementation and wedging of pavers, Compaction, joint filling with fine river sand. The pavers should be machine fabricated and well constructed to the satisfied compressive strength of RSB. Constructed pavers should self drain  water to the drainage channels or nearby garden</t>
  </si>
  <si>
    <t>Allow for installation of 4 car shades with metallic support and fabric cover. Each shade has a length of 6m and a width 5m. The shades are available on site and the works required is installation only.</t>
  </si>
  <si>
    <t xml:space="preserve">Supply and fix double gypsum partition wall to curve the conference room from the storage area, complete with sawn wooden framing of appropriate spacing, the wall should be 8m wide by 2.9m high. 12mm thick  gypsum board, anodized steel finishing, tile skirting, painted with first grade silk vinyll paint on both sides or other approved colour. The cost should also include making good any disturbed adjacent walls, tiles and paints </t>
  </si>
  <si>
    <t xml:space="preserve">Supply and fix double gypsum partition wall for partitioning of the storage area and access corridor, complete with sawn wooden framing of appropriate spacing, the access corridor wall is 8m long while the store partition wall is 4m long with both walls having a high of 2.9m. 12mm thick  gypsum board, anodized steel finishing, tile skirting, painted with first grade silk vinyll paint on both sides or other approved colour. The cost should also include making good any disturbed adjacent walls, tiles and paints </t>
  </si>
  <si>
    <t>Fabricate, supply and install a standard aluminum door measuring 210cm high and 90cm wide, complete with all good quality and approved iron mongery and a door stoper, for the storage areas.</t>
  </si>
  <si>
    <t>Allow for concreting of an access ramp for the conference room measuring 3m long by 1.5m wide complete with approved non-slippery 40cmx40cm ceramic tiles tiles.</t>
  </si>
  <si>
    <t>Allow for extension of the pedestrian paved access from the main office building to the proposed conference building. The works should include excavation of 20cm thick vegetation soil, levelling of the road surface, ground compaction with 20cm thick murram layer,  5cm thick base sand and supply and installation of matching access road pavers as approved including road karbs. The pedestrian access road measures 16m long by 1.8m wide including road karbs</t>
  </si>
  <si>
    <t>Supply and install 50cm by 50cm LED square panel light for the conference room. The light should be complete with approved wiring system to provide enough energy for proper functionality.</t>
  </si>
  <si>
    <t>Supply and fix PVC ceiling board (langettes) for the conference extended roof section to replace the missing ceiling boards, the ceiling should be of watching colour with the existing ceiling, with all necessary accessories.</t>
  </si>
  <si>
    <t xml:space="preserve">GASHORA CARWASH CONSTRUCTION </t>
  </si>
  <si>
    <t xml:space="preserve"> GASHORA STAFF RECREATION SPACE MODIFICATION WORKS</t>
  </si>
  <si>
    <t>Allow for the demolition of an existing masonry partition walling and one external wall for space maximization, the walls have a total length of  17m with varying high. The works involves: demolition of the wall  without affecting the adjacent walls, plastering the cute section, removal of all debris from the site and deposit in designated area within the municipality out side the camp.</t>
  </si>
  <si>
    <t>Allow for the demolition of a section of the existing masonry wall for the dining area to create space for installation of 2 windows, each measuring 2m wide and 1.5m high and a metallic door measuring 1.45m wide and 2.05m high. The works involves: demolition of the wall section and making good any disturbed adjacent walls, removal of all debris from the site and deposit in designated area within the municipality out side the camp.</t>
  </si>
  <si>
    <t xml:space="preserve">Allow for installation of a double leaf metallic door removed from the demolished walls, the door measure 1.45m wide by 2.05m high. The works involve re-fixing of the existing metallic door with new accessories and making good nay disturbed adjacent masonry works. </t>
  </si>
  <si>
    <t xml:space="preserve">Allow for installation of 2 metallic windows removed from the demolished walls, the windows measure 2m wide by 1,5m high. The works involve re-fixing of the existing metallic windows with new accessories and making good nay disturbed adjacent masonry works. </t>
  </si>
  <si>
    <t>Supply and fix well finished metallic windows with louvers on impost and all necessary accessories, the windows should measure 200cm by 150cm. Window glasses to be 6mm thick clear glass.</t>
  </si>
  <si>
    <t>Allow for excavate 60cm wide foundation not exceeding depth of 100cm  trenches for construction of a new wall. The cutting should be trough the existing tiles and floor concrete works.</t>
  </si>
  <si>
    <t xml:space="preserve">Blinding concrete (layer of concrete under the foundation, 300kg/m3 thickness=5cm) for the foundation </t>
  </si>
  <si>
    <t>Construction of foundation in stone masonry, quarry stones jointed with cement mortar 250kg/m3 (40cm thick), cost includes pointing on well constructed quarry stones above ground level with cement mortar.</t>
  </si>
  <si>
    <t xml:space="preserve">Coping over the foundation walls, 5cm thick, 250kg/Cu.m mix ratio of cement mortar for external walls </t>
  </si>
  <si>
    <t>Damp proof membrane (roofing) under burnt brick walls</t>
  </si>
  <si>
    <t>Supply of masonry burnt bricks and construct 20cm thick wall jointed with cement mortar with 250kg/cum mix ratio. Cost include external pointing with cement mortar and brick cleaning off cement mortar after completion.</t>
  </si>
  <si>
    <t>Construction of reinforced concrete columns 20*20cm with 4Y12mm and stirrups of ø8mm spaced at 20cm, with 350kg/m3 concrete mix. well finished with cement mortar plaster and 3 coats of weather guard paint.</t>
  </si>
  <si>
    <t>Construction of  reinforced concrete beam of 20*20 cm  with 4Y12 and stirrups of ø8mm spaced at 20cm , with concrete mix of 350kg/m3, well finished with cement mortar plaster and 3 coats of weather guard paint.</t>
  </si>
  <si>
    <t>Supply and fix PVC ceiling board (langeuttes) for space previously covered by the demolished wall with all necessary accessories, cost to include suspended wooden support supply and fixing in pinus timber beams spaced in maximum 40cmx40cm grids. Sample to be approved first by the site engineer</t>
  </si>
  <si>
    <t>Construction of 40cmx40cm ceramic tiles for the extended dinning area internal, 10cm plinth. The tiles should matching with existing ones. The works should also include removal fo the existing tiles, addicting additional cement sand more to raise the floor level up to the existing one.</t>
  </si>
  <si>
    <t>Smooth cement plaster on interior walls with 250kg/cum mix cost to include mastic application and sanding , external columns</t>
  </si>
  <si>
    <t>Prepare and apply three coats of silk paint on plastered internal walls</t>
  </si>
  <si>
    <t>Provide cost for installation of 4 ceiling 50cmx50cm LED square panel light complete with a propriate and approved cabling works, conduting and control switch, 4 number ceiling fans-Orient Brand. All samples to be approved before fixing.</t>
  </si>
  <si>
    <t>Allow for re-painting of the existing interior walls for creation area, p with three coats first grade silk matching colour with the existing colour,  sample to approve. The cost should include cleaning of the walls before painting. The painting works should include painting the existing metallic doors and windows, area inclusive.</t>
  </si>
  <si>
    <t>Supply all materials and cast 4.6m long by 0.6m wide by 0.1m thick base mass concrete for the preparation worktop. The cost should include removal of the existing tiles to allow placing of the mass concrete.</t>
  </si>
  <si>
    <t>Supply all materials and construct L- shaped reinforced concrete top preparation work top measuring 4.6m by 0.6m wide by 0.8m high with side walling burnt brick as directed by UNHCR Site Engineer. The worktop should be complete with double stainless steel kitchen sinks with minimum of 0.2mm galvanization with cobra pillar tap, mahogany wooden lockable doors and any other necessary fixture to make operational Complete with chrome plated</t>
  </si>
  <si>
    <t>Supply and place 600mmx600mm granite tiles on top of the work top measuring 4.6m by 0.6m wide with 2-3mm screed ,tiles by use of cement grouting , Materials will be approved by Site Engineer. Cost to include fixing of corner strips</t>
  </si>
  <si>
    <t>Supply and cast 15mm thick two coat cement sand (1:3) plaster trowelled smooth and comprising 12mm backing and 3mm finishing coat for the worktop burnt brick wall support on both sides.</t>
  </si>
  <si>
    <t>Supply and properly fix ceramic walls tiles to cover the worktop burnt brick wall support on both sides and the section above the worktop to a high of 0.7m, sample to be approved before insulation.</t>
  </si>
  <si>
    <t>Supply and properly fix 40cmx40cm ceramic floor tiles to cover the worktop concrete base, sample to be approved before construction.</t>
  </si>
  <si>
    <t>Provide lumpsum cost for supplying all materials and fixing overhead kitchen closed shelves measuring 4.6m long by 0.4m wide by 0.7m high; the closet to be made of timber beam of 75x50mm framing and deck made of block boards of 25mm thick; cost to include fixing double doors and all accessories  with locks per each shelves or lock unit (NOTE: all timber materials should be of mahogany)</t>
  </si>
  <si>
    <t>Provide lumpsum cost for Water installation and connection to the main supply line 50m away and inside the kitchen area washing worktops. Cost to include all plumbing works and one gulley trap as shown by Site Engineer</t>
  </si>
  <si>
    <t>Allow for construction of a soak pit with 1m diameter and 5m depth. The works should include excavation for the soak pit in hard soil to an average depth of 5m, construction of 1m deep, 20cm thick brick wall so support the upper section and receive the soak pit cover, laying of infiltration gravel stones at the bottom of the soak pit to drain the water into the soil, reinforced concrete cover with metallic handles.</t>
  </si>
  <si>
    <t>GASHORA STAFF COOKING AREA MODIFICATION WORKS</t>
  </si>
  <si>
    <t>Supply and fix well finished metallic windows with louvers on impost and all necessary accessories, the windows should measure 120cm by 100cm. Window glasses to be 6mm thick clear glass. The work should include demolition of existing  wall section to create space for window installation and making good any disturbed adjacent masonry works.</t>
  </si>
  <si>
    <t>Smooth cement plaster on interior walls with 250kg/cum mix cost to include mastic application and sanding , external columns. The cost should include cleaning of the walls before plastering.</t>
  </si>
  <si>
    <t>Prepare and apply three coats of silk paint on plastered internal walls for the cooking area.</t>
  </si>
  <si>
    <t xml:space="preserve">Supply and fix PVC ceiling board (langettes) for the cooking area, cost to include suspended wooden support supply and fixing in pinus timber beams spaced in &gt;40cmx40cm grids. </t>
  </si>
  <si>
    <t>Supply and properly fix 40cmx40cm ceramic tiles to cover the section previously covered by the demolished partition wall, sample to be approved before construction.</t>
  </si>
  <si>
    <t>Supply and install good quality approved 2.5sqmm electric cable measuring 100m long from the distribution board to the new cooking area, 4 number QMing brand double sockets, two 32A circuit breaker. The works should also include harking a section of a wall measuring 3.2m high, electrical conduits 6m long and plastering the harked section.</t>
  </si>
  <si>
    <t>Supply all materials and cast 3.6m long by 0.6m wide by 0.1m thick base mass concrete for the preparation worktop. The cost should include removal of the existing tiles to allow placing of the mass concrete.</t>
  </si>
  <si>
    <t>Supply all materials and construct reinforced concrete top preparation work top measuring 3.6m by 0.6m wide by 0.8m high with side walling burnt brick as directed by UNHCR Site Engineer. The worktop should be complete with double stainless steel kitchen sinks with minimum of 0.2mm galvanization with cobra pillar tap, mahogany wooden lockable doors and any other necessary fixture to make operational Complete with chrome plated</t>
  </si>
  <si>
    <t>Supply and place 600mmx600mm granite tiles on top of the work top measuring 3.6m by 0.6m wide with 2-3mm screed ,tiles by use of cement grouting , Materials will be approved by Site Engineer. Cost to include fixing of corner strips</t>
  </si>
  <si>
    <t>Supply and properly fix ceramic walls tiles to cover the worktop burnt brick wall support on both sides and the section above the worktop to a high of 0.7m and the area for the gas cooker, sample to be approved before insulation.</t>
  </si>
  <si>
    <t>Provide lumpsum cost for supplying all materials and fixing overhead kitchen closed shelves measuring 3.6m long by 0.4m wide by 0.7m high; the closet to be made of timber beam of 75x50mm framing and deck made of block boards of 25mm thick; cost to include fixing double doors and all accessories  with locks per each shelves or lock unit (NOTE: all timber materials should be of mahogany)</t>
  </si>
  <si>
    <t>Allow for construction of kitchen soak pit with 1m diameter and 5m depth. The works should include excavation for the soak pit in hard soil to an average depth of 5m, construction of 1m deep, 20cm thick brick wall so support the upper section and receive the soak pit cover, laying of infiltration gravel stones at the bottom of the soak pit to drain the water into the soil, reinforced concrete cover with metallic handles.</t>
  </si>
  <si>
    <t>Supply and installation of kitchen hood (Smoke extractor fan) of 900mm with chimney of flexible aluminum conduit, 3 Variable Speeds, black or white color</t>
  </si>
  <si>
    <t>Kit</t>
  </si>
  <si>
    <t>Fabricate and fix a metallic box measuring 60cm by 60cm by 130cm high for safe enclosing the LPG gas cylinder of 20KGS. The box to be made from 40x40x1.5mm metal tube as vertical/horizontal/cross members with well welded wire mesh (treillis soudé) of 6mm thickness and opening door with locking system. The box must be smoothly finished with metal sheet on top, painted against corrosion with two layers of red-oxide paint and one layer of silver paint and casted into masonry wall.</t>
  </si>
  <si>
    <t>Supply all materials and cast 2.0m long by 0.6m wide by 0.1m thick base mass concrete for the preparation worktop. The cost should include removal of the existing tiles to allow placing of the mass concrete.</t>
  </si>
  <si>
    <t>Supply all materials and construct reinforced concrete top preparation work top measuring 2.0m by 0.6m wide by 0.8m high with side walling burnt brick as directed by UNHCR Site Engineer. The worktop should be complete with single stainless steel kitchen sinks with minimum of 0.2mm galvanization with cobra pillar tap, mahogany wooden lockable doors and any other necessary fixture to make operational Complete with chrome plated</t>
  </si>
  <si>
    <t>Supply and place 600mmx600mm granite tiles on top of the work top measuring 2.0m by 0.6m wide with 2-3mm screed ,tiles by use of cement grouting , Materials will be approved by Site Engineer. Cost to include fixing of corner strips</t>
  </si>
  <si>
    <t>Provide lumpsum cost for water installation and connection to the main supply line 50m away and washing worktop taps. Cost to include all plumbing works and one gulley trap as shown by Site Engineer</t>
  </si>
  <si>
    <t>Supply and install RHS 60x40x2mm thick vertical support posts as roof shade columns for the external washing area. The columns should be 3m above ground and 0.7m below ground level. The cost should also include excavation through the existing concrete floor and concrete for casting the posts into the ground. The posts are 6 in number.</t>
  </si>
  <si>
    <t>Supply and install RHS 40x40x1.5mm thick as roof shade traversals and trusses to support the flat roof over the washing area.</t>
  </si>
  <si>
    <t xml:space="preserve">SUB TOTAL 1. GASHORA HEALTH CENTRE PARKING AREA CONSTRUCTION </t>
  </si>
  <si>
    <t>8.1.12</t>
  </si>
  <si>
    <t>8.1.13</t>
  </si>
  <si>
    <t>8.1.14</t>
  </si>
  <si>
    <t>8.1.15</t>
  </si>
  <si>
    <t>8.1.16</t>
  </si>
  <si>
    <t>8.2.1</t>
  </si>
  <si>
    <t>8.2.2</t>
  </si>
  <si>
    <t>8.2.3</t>
  </si>
  <si>
    <t>8.2.4</t>
  </si>
  <si>
    <t>8.2.5</t>
  </si>
  <si>
    <t>8.2.6</t>
  </si>
  <si>
    <t>8.2.7</t>
  </si>
  <si>
    <t>8.2.8</t>
  </si>
  <si>
    <t>8.2.9</t>
  </si>
  <si>
    <t>8.2.10</t>
  </si>
  <si>
    <t>8.2.11</t>
  </si>
  <si>
    <t>8.2.12</t>
  </si>
  <si>
    <t>8.2.13</t>
  </si>
  <si>
    <t>8.2.14</t>
  </si>
  <si>
    <t xml:space="preserve">SUB-TOTAL 4:  GASHORA UNHCR AND MINEMA PARKING AREA CONSTRUCTION </t>
  </si>
  <si>
    <t xml:space="preserve">SUB-TOTAL 8.2 EXTERNAL WORKS </t>
  </si>
  <si>
    <t>SUB TOTAL 8. STAFF COOKING AREA</t>
  </si>
  <si>
    <t xml:space="preserve">ELEMENT 8.2 EXTERNAL WORKS </t>
  </si>
  <si>
    <t xml:space="preserve">SUB-TOTAL 8.1:   INTERNAL WORKS </t>
  </si>
  <si>
    <t xml:space="preserve">ELEMENT 8.1: INTERNAL WORKS </t>
  </si>
  <si>
    <t>SUB-TOTAL 7: GASHORA STAFF RECREATION SPACE MODIFICATION WORKS</t>
  </si>
  <si>
    <t>SUB-TOTAL 5: CONFRENCE PARTITION WORKS</t>
  </si>
  <si>
    <t xml:space="preserve"> CONFERENCE ROOM PARTITION WORKS</t>
  </si>
  <si>
    <r>
      <t xml:space="preserve">HEALTH CENTER AND OFFICE WORKS
</t>
    </r>
    <r>
      <rPr>
        <b/>
        <sz val="12"/>
        <color rgb="FF0070C0"/>
        <rFont val="Arial"/>
        <family val="2"/>
      </rPr>
      <t xml:space="preserve">Submit your filled, stamped and signed PDF version of your financial to :RWAKIFINANCIAL@UNHCR.ORG
Also attach the excel copy </t>
    </r>
  </si>
  <si>
    <t xml:space="preserve">SUB-TOTAL 6: GASHORA CARWASH CONSTRUCTION </t>
  </si>
  <si>
    <r>
      <t xml:space="preserve">DRAINAGE SYSTEM WORKS
</t>
    </r>
    <r>
      <rPr>
        <b/>
        <sz val="12"/>
        <color rgb="FF0070C0"/>
        <rFont val="Arial"/>
        <family val="2"/>
      </rPr>
      <t xml:space="preserve">Submit your filled, stamped and signed PDF version of your financial to :RWAKIFINANCIAL@UNHCR.ORG
Also attach the excel copy </t>
    </r>
  </si>
  <si>
    <t xml:space="preserve">PRELIMINARY WORKS AND SITE INSTALLATION </t>
  </si>
  <si>
    <t>Site Installation, mobilizatuion and cleanning at completion of works</t>
  </si>
  <si>
    <t>SECTION: (175M) FROM UPPER SIDE OF COMMUNITY CENTRE TO EXISTING DRAINAGE IN FRONT OF IKAZE RESIDENCE AND RETAINING WALLS</t>
  </si>
  <si>
    <t>175m long section of masonry with 40cm depth, 40cm of wall thickness, 50cm and 40cm top and bottom widths respectively</t>
  </si>
  <si>
    <t>2.1.1</t>
  </si>
  <si>
    <t>2.1.2</t>
  </si>
  <si>
    <t>Earthworks for excavation of retaining walls and drainage trenches with minimum 50cm deep and 130cm width, including backfilling with manual compaction along the drainage and surplus soil evacuation at completion of the works</t>
  </si>
  <si>
    <t>Stones elevation masonry of drainage walls and retaining walls with 40cm wall thickness, joined with cement mortar of 1:4 mix ratio by volume (M-300). The retaining walls must be inclined with 60cm height on top of drainage channel on 60 meters long</t>
  </si>
  <si>
    <t>Smooth pointing of stoneworks face for drainage and retaining walls, with cement mortar</t>
  </si>
  <si>
    <t>Precasted reinforced cement concrete (RCC) slabs as bridges crossing drainage for vehicles and pedestrians with 15cm thickness, 150cm long and double layer steel bars reinforcement of Y12@150mm (T-B). The concrete mix ratio of 1:2:4 batching by volume. The covered road crossing locations to be for 60 meters long</t>
  </si>
  <si>
    <t>2.1.3</t>
  </si>
  <si>
    <t>2.1.4</t>
  </si>
  <si>
    <t>2.1.5</t>
  </si>
  <si>
    <t>2.1.6</t>
  </si>
  <si>
    <t>2.1.7</t>
  </si>
  <si>
    <t>2.1.8</t>
  </si>
  <si>
    <t>SUB TOTAL 2.1. 175m long section of masonry with 40cm depth, 40cm of wall thickness, 50cm and 40cm top and bottom widths respectively</t>
  </si>
  <si>
    <t>2.2.1</t>
  </si>
  <si>
    <t>2.2.2</t>
  </si>
  <si>
    <t>Section: (125m) DRAINAGE AROUND THE HEALTH CLINIC IN ETM</t>
  </si>
  <si>
    <t>Earthworks for excavation of draining walls and drainage trenches with minimum 50cm deep and 130cm width, including backfilling with manual compaction along the drainage and surplus soil evacuation at completion of the works</t>
  </si>
  <si>
    <t>Stones elevation masonry of drainage walls and retaining walls with 40cm wall thickness, joined with cement mortar of 1:4 mix ratio by volume (M-300). The retaining walls must be inclined with 50cm height on top of drainage channel on 50 meters long</t>
  </si>
  <si>
    <t>Fixing the precasted reinforced cement concrete (RCC) slabs as bridge crossing drainage for pedestrian, with 10cm thickness, 140cm long and single layer steel bars reinforcement of Y12@150mm (Bottom) for 52 meters long. The concrete mix ratio of 1:2:4 batching by volume.</t>
  </si>
  <si>
    <t>Precasted reinforced cement concrete (RCC) slabs as bridges crossing drainage for vehicles and pedestrians with 15cm thickness, 150cm long and double layer steel bars reinforcement of Y12@150mm (T-B). The concrete mix ratio of 1:2:4 batching by volume. 2 road crossing locations to be 6.0m wide minimum</t>
  </si>
  <si>
    <t>Supply, fabricate and install metallic balustrade of 1.5m high fixing in retaining wall comprising of 60x40x1.5mm RHS as verticals main spaced @ 1300mmc/c and 40X40X1.5mm  handrail and 20x20mm steel vertical interwelding fixed in concrete with 350kg/Cu.m mix ratio and well supported with diagonal RHS supports and cost to include hacking and fixing balustrades in the quarry stone retaining wall and proper finishing with blue emulsion paint.</t>
  </si>
  <si>
    <t>2.2.3</t>
  </si>
  <si>
    <t>2.2.4</t>
  </si>
  <si>
    <t>2.2.5</t>
  </si>
  <si>
    <t>2.2.6</t>
  </si>
  <si>
    <t>2.2.7</t>
  </si>
  <si>
    <t>2.2.8</t>
  </si>
  <si>
    <t>2.2.9</t>
  </si>
  <si>
    <t>2.2.10</t>
  </si>
  <si>
    <t>SUBTOTAL 2.2 :(125m) DRAINAGE AROUND THE HEALTH CLINIC IN ETM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</si>
</sst>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_(* \(#,##0\);_(* &quot;-&quot;_);_(@_)"/>
    <numFmt numFmtId="43" formatCode="_(* #,##0.00_);_(* \(#,##0.00\);_(* &quot;-&quot;??_);_(@_)"/>
    <numFmt numFmtId="164" formatCode="_-* #,##0_-;\-* #,##0_-;_-* &quot;-&quot;_-;_-@_-"/>
    <numFmt numFmtId="165" formatCode="_-* #,##0.00_-;\-* #,##0.00_-;_-* &quot;-&quot;??_-;_-@_-"/>
    <numFmt numFmtId="166" formatCode="#,##0.0"/>
    <numFmt numFmtId="167" formatCode="_ * #,##0.00_ ;_ * \-#,##0.00_ ;_ * \-??_ ;_ @_ "/>
    <numFmt numFmtId="168" formatCode="_(* #,##0_);_(* \(#,##0\);_(* &quot;-&quot;??_);_(@_)"/>
    <numFmt numFmtId="169" formatCode="0.0"/>
    <numFmt numFmtId="170" formatCode="_-* #,##0.0_-;\-* #,##0.0_-;_-* &quot;-&quot;??_-;_-@_-"/>
    <numFmt numFmtId="171" formatCode="_-* #,##0_-;\-* #,##0_-;_-* &quot;-&quot;??_-;_-@_-"/>
    <numFmt numFmtId="172" formatCode="_-* #,##0.0_-;\-* #,##0.0_-;_-* &quot;-&quot;_-;_-@_-"/>
    <numFmt numFmtId="173" formatCode="_-* #,##0.00_-;\-* #,##0.00_-;_-* &quot;-&quot;_-;_-@_-"/>
    <numFmt numFmtId="174" formatCode="_(* #,##0.00_);_(* \(#,##0.00\);_(* &quot;-&quot;_);_(@_)"/>
  </numFmts>
  <fonts count="23" x14ac:knownFonts="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0"/>
      <name val="Calibri"/>
      <family val="2"/>
      <charset val="1"/>
    </font>
    <font>
      <sz val="11"/>
      <color rgb="FF000000"/>
      <name val="Calibri"/>
      <family val="2"/>
      <charset val="1"/>
    </font>
    <font>
      <sz val="10"/>
      <name val="Arial"/>
      <family val="2"/>
    </font>
    <font>
      <sz val="11"/>
      <color theme="1"/>
      <name val="Calibri"/>
      <family val="2"/>
      <scheme val="minor"/>
    </font>
    <font>
      <sz val="10"/>
      <name val="Arial"/>
      <family val="2"/>
    </font>
    <font>
      <b/>
      <sz val="12"/>
      <color theme="1"/>
      <name val="Calibri"/>
      <family val="2"/>
      <scheme val="minor"/>
    </font>
    <font>
      <b/>
      <sz val="12"/>
      <name val="Calibri"/>
      <family val="2"/>
      <scheme val="minor"/>
    </font>
    <font>
      <sz val="12"/>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u/>
      <sz val="12"/>
      <color rgb="FF000000"/>
      <name val="Calibri"/>
      <family val="2"/>
      <scheme val="minor"/>
    </font>
    <font>
      <sz val="12"/>
      <color theme="1"/>
      <name val="Calibri"/>
      <family val="2"/>
    </font>
    <font>
      <sz val="12"/>
      <color rgb="FFFF0000"/>
      <name val="Calibri"/>
      <family val="2"/>
      <scheme val="minor"/>
    </font>
    <font>
      <b/>
      <sz val="12"/>
      <name val="Arial"/>
      <family val="2"/>
    </font>
    <font>
      <sz val="12"/>
      <color rgb="FF000000"/>
      <name val="Calibri"/>
      <family val="2"/>
      <charset val="1"/>
    </font>
    <font>
      <b/>
      <sz val="12"/>
      <color rgb="FF0070C0"/>
      <name val="Arial"/>
      <family val="2"/>
    </font>
    <font>
      <b/>
      <sz val="16"/>
      <color rgb="FF000000"/>
      <name val="Calibri"/>
      <family val="2"/>
      <scheme val="minor"/>
    </font>
    <font>
      <sz val="8"/>
      <name val="Calibri"/>
      <family val="2"/>
      <charset val="1"/>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167" fontId="5" fillId="0" borderId="0"/>
    <xf numFmtId="0" fontId="4" fillId="0" borderId="0"/>
    <xf numFmtId="0" fontId="6" fillId="0" borderId="0"/>
    <xf numFmtId="165" fontId="3" fillId="0" borderId="0" applyFont="0" applyFill="0" applyBorder="0" applyAlignment="0" applyProtection="0"/>
    <xf numFmtId="0" fontId="7" fillId="0" borderId="0"/>
    <xf numFmtId="165" fontId="7" fillId="0" borderId="0" applyFont="0" applyFill="0" applyBorder="0" applyAlignment="0" applyProtection="0"/>
    <xf numFmtId="0" fontId="8" fillId="0" borderId="0"/>
    <xf numFmtId="165" fontId="8" fillId="0" borderId="0" applyFont="0" applyFill="0" applyBorder="0" applyAlignment="0" applyProtection="0"/>
    <xf numFmtId="0" fontId="7" fillId="0" borderId="0"/>
    <xf numFmtId="0" fontId="8" fillId="0" borderId="0"/>
    <xf numFmtId="0" fontId="3" fillId="0" borderId="0"/>
    <xf numFmtId="165" fontId="3" fillId="0" borderId="0" applyFont="0" applyFill="0" applyBorder="0" applyAlignment="0" applyProtection="0"/>
    <xf numFmtId="0" fontId="6" fillId="0" borderId="0"/>
    <xf numFmtId="0" fontId="3" fillId="0" borderId="0"/>
    <xf numFmtId="165" fontId="6" fillId="0" borderId="0" applyFont="0" applyFill="0" applyBorder="0" applyAlignment="0" applyProtection="0"/>
    <xf numFmtId="0" fontId="3" fillId="0" borderId="0"/>
    <xf numFmtId="165" fontId="3" fillId="0" borderId="0" applyFont="0" applyFill="0" applyBorder="0" applyAlignment="0" applyProtection="0"/>
    <xf numFmtId="0" fontId="6" fillId="0" borderId="0"/>
    <xf numFmtId="43" fontId="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1" fontId="5" fillId="0" borderId="0" applyFont="0" applyFill="0" applyBorder="0" applyAlignment="0" applyProtection="0"/>
    <xf numFmtId="0" fontId="4" fillId="0" borderId="0"/>
    <xf numFmtId="0" fontId="1" fillId="0" borderId="0"/>
  </cellStyleXfs>
  <cellXfs count="166">
    <xf numFmtId="0" fontId="0" fillId="0" borderId="0" xfId="0"/>
    <xf numFmtId="0" fontId="9" fillId="4" borderId="1" xfId="0" applyFont="1" applyFill="1" applyBorder="1" applyAlignment="1">
      <alignment horizontal="center" vertical="center"/>
    </xf>
    <xf numFmtId="4" fontId="9" fillId="4" borderId="1" xfId="0" applyNumberFormat="1" applyFont="1" applyFill="1" applyBorder="1" applyAlignment="1">
      <alignment horizontal="center" vertical="center"/>
    </xf>
    <xf numFmtId="0" fontId="12" fillId="0" borderId="1" xfId="0" applyFont="1" applyBorder="1" applyAlignment="1">
      <alignment horizontal="center" vertical="center"/>
    </xf>
    <xf numFmtId="0" fontId="11" fillId="0" borderId="1" xfId="0" applyFont="1" applyBorder="1" applyAlignment="1">
      <alignment horizontal="center" vertical="center"/>
    </xf>
    <xf numFmtId="0" fontId="12" fillId="3" borderId="1" xfId="0" applyFont="1" applyFill="1" applyBorder="1" applyAlignment="1">
      <alignment horizontal="center" vertical="center"/>
    </xf>
    <xf numFmtId="0" fontId="11" fillId="3" borderId="1" xfId="0" applyFont="1" applyFill="1" applyBorder="1" applyAlignment="1">
      <alignment horizontal="center" vertical="center"/>
    </xf>
    <xf numFmtId="0" fontId="10" fillId="3" borderId="1" xfId="2" applyFont="1" applyFill="1" applyBorder="1" applyAlignment="1">
      <alignment horizontal="center" vertical="center"/>
    </xf>
    <xf numFmtId="0" fontId="9" fillId="4" borderId="1" xfId="0" applyFont="1" applyFill="1" applyBorder="1" applyAlignment="1">
      <alignment horizontal="center" vertical="center" wrapText="1"/>
    </xf>
    <xf numFmtId="0" fontId="12" fillId="3" borderId="1" xfId="0" applyFont="1" applyFill="1" applyBorder="1" applyAlignment="1">
      <alignment horizontal="left" vertical="center" wrapText="1"/>
    </xf>
    <xf numFmtId="0" fontId="14" fillId="0" borderId="0" xfId="0" applyFont="1"/>
    <xf numFmtId="0" fontId="14" fillId="3" borderId="0" xfId="0" applyFont="1" applyFill="1" applyAlignment="1">
      <alignment horizontal="center" vertical="center"/>
    </xf>
    <xf numFmtId="0" fontId="14" fillId="0" borderId="0" xfId="0" applyFont="1" applyAlignment="1">
      <alignment horizontal="center" vertical="center"/>
    </xf>
    <xf numFmtId="0" fontId="13" fillId="0" borderId="0" xfId="0" applyFont="1"/>
    <xf numFmtId="166" fontId="14" fillId="0" borderId="0" xfId="0" applyNumberFormat="1" applyFont="1" applyAlignment="1">
      <alignment horizontal="center" vertical="center"/>
    </xf>
    <xf numFmtId="0" fontId="12" fillId="0" borderId="1" xfId="0" applyFont="1" applyBorder="1" applyAlignment="1">
      <alignment horizontal="left" vertical="center" wrapText="1"/>
    </xf>
    <xf numFmtId="0" fontId="13" fillId="2" borderId="1" xfId="0" applyFont="1" applyFill="1" applyBorder="1" applyAlignment="1">
      <alignment horizontal="center" vertical="center"/>
    </xf>
    <xf numFmtId="0" fontId="12" fillId="0" borderId="1" xfId="0" applyFont="1" applyBorder="1" applyAlignment="1">
      <alignment vertical="center" wrapText="1"/>
    </xf>
    <xf numFmtId="169" fontId="10" fillId="3" borderId="1" xfId="0" applyNumberFormat="1" applyFont="1" applyFill="1" applyBorder="1" applyAlignment="1">
      <alignment horizontal="center" vertical="center" wrapText="1"/>
    </xf>
    <xf numFmtId="0" fontId="10" fillId="3" borderId="1" xfId="2" applyFont="1" applyFill="1" applyBorder="1" applyAlignment="1">
      <alignment horizontal="left" vertical="center"/>
    </xf>
    <xf numFmtId="0" fontId="15" fillId="3" borderId="0" xfId="0" applyFont="1" applyFill="1"/>
    <xf numFmtId="43" fontId="12" fillId="0" borderId="1" xfId="1" applyNumberFormat="1" applyFont="1" applyBorder="1" applyAlignment="1">
      <alignment horizontal="center" vertical="center"/>
    </xf>
    <xf numFmtId="169" fontId="10" fillId="3" borderId="1" xfId="0" applyNumberFormat="1" applyFont="1" applyFill="1" applyBorder="1" applyAlignment="1">
      <alignment horizontal="center" vertical="center"/>
    </xf>
    <xf numFmtId="0" fontId="10" fillId="3" borderId="1" xfId="0" applyFont="1" applyFill="1" applyBorder="1" applyAlignment="1">
      <alignment horizontal="left" vertical="center" wrapText="1"/>
    </xf>
    <xf numFmtId="169" fontId="11" fillId="0" borderId="1" xfId="0" applyNumberFormat="1" applyFont="1" applyBorder="1" applyAlignment="1">
      <alignment horizontal="center" vertical="center"/>
    </xf>
    <xf numFmtId="0" fontId="11" fillId="0" borderId="1" xfId="0" applyFont="1" applyBorder="1" applyAlignment="1">
      <alignment horizontal="left" vertical="center" wrapText="1"/>
    </xf>
    <xf numFmtId="43" fontId="11" fillId="0" borderId="1" xfId="1" applyNumberFormat="1" applyFont="1" applyBorder="1" applyAlignment="1">
      <alignment horizontal="center" vertical="center"/>
    </xf>
    <xf numFmtId="0" fontId="11" fillId="0" borderId="0" xfId="0" applyFont="1"/>
    <xf numFmtId="4" fontId="12" fillId="3" borderId="1" xfId="19" applyNumberFormat="1" applyFont="1" applyFill="1" applyBorder="1" applyAlignment="1">
      <alignment horizontal="center" vertical="center"/>
    </xf>
    <xf numFmtId="0" fontId="16" fillId="0" borderId="1" xfId="0" applyFont="1" applyBorder="1" applyAlignment="1">
      <alignment horizontal="left" vertical="center" wrapText="1"/>
    </xf>
    <xf numFmtId="4" fontId="11" fillId="3" borderId="1" xfId="2" applyNumberFormat="1" applyFont="1" applyFill="1" applyBorder="1" applyAlignment="1">
      <alignment horizontal="center" vertical="center"/>
    </xf>
    <xf numFmtId="4" fontId="10" fillId="3" borderId="1" xfId="2"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170" fontId="12" fillId="3" borderId="1" xfId="19" applyNumberFormat="1" applyFont="1" applyFill="1" applyBorder="1" applyAlignment="1">
      <alignment horizontal="right" vertical="center"/>
    </xf>
    <xf numFmtId="171" fontId="12" fillId="3" borderId="1" xfId="19" applyNumberFormat="1" applyFont="1" applyFill="1" applyBorder="1" applyAlignment="1">
      <alignment horizontal="right" vertical="center"/>
    </xf>
    <xf numFmtId="168" fontId="12" fillId="0" borderId="1" xfId="1" applyNumberFormat="1" applyFont="1" applyBorder="1" applyAlignment="1">
      <alignment horizontal="right" vertical="center"/>
    </xf>
    <xf numFmtId="0" fontId="14" fillId="0" borderId="5" xfId="0" applyFont="1" applyBorder="1" applyAlignment="1">
      <alignment horizontal="center" vertical="center" wrapText="1"/>
    </xf>
    <xf numFmtId="0" fontId="12" fillId="3" borderId="5" xfId="0" applyFont="1" applyFill="1" applyBorder="1" applyAlignment="1">
      <alignment horizontal="center" vertical="center"/>
    </xf>
    <xf numFmtId="4" fontId="12" fillId="3" borderId="5" xfId="19" applyNumberFormat="1" applyFont="1" applyFill="1" applyBorder="1" applyAlignment="1">
      <alignment horizontal="center" vertical="center"/>
    </xf>
    <xf numFmtId="0" fontId="11" fillId="0" borderId="1" xfId="0" applyFont="1" applyBorder="1" applyAlignment="1">
      <alignment vertical="center" wrapText="1"/>
    </xf>
    <xf numFmtId="0" fontId="12" fillId="3" borderId="1" xfId="0" applyFont="1" applyFill="1" applyBorder="1" applyAlignment="1">
      <alignment horizontal="center" vertical="center" wrapText="1"/>
    </xf>
    <xf numFmtId="172" fontId="12" fillId="0" borderId="1" xfId="22" applyNumberFormat="1" applyFont="1" applyFill="1" applyBorder="1" applyAlignment="1">
      <alignment vertical="center" wrapText="1"/>
    </xf>
    <xf numFmtId="0" fontId="11" fillId="3" borderId="1" xfId="0" applyFont="1" applyFill="1" applyBorder="1" applyAlignment="1">
      <alignment vertical="center" wrapText="1"/>
    </xf>
    <xf numFmtId="173" fontId="12" fillId="3" borderId="1" xfId="22" applyNumberFormat="1" applyFont="1" applyFill="1" applyBorder="1" applyAlignment="1">
      <alignment horizontal="center" vertical="center" wrapText="1"/>
    </xf>
    <xf numFmtId="164" fontId="12" fillId="3" borderId="1" xfId="19" applyNumberFormat="1" applyFont="1" applyFill="1" applyBorder="1" applyAlignment="1">
      <alignment horizontal="right" vertical="center"/>
    </xf>
    <xf numFmtId="164" fontId="12" fillId="0" borderId="1" xfId="0" applyNumberFormat="1" applyFont="1" applyBorder="1" applyAlignment="1">
      <alignment vertical="center"/>
    </xf>
    <xf numFmtId="164" fontId="12" fillId="0" borderId="1" xfId="1" applyNumberFormat="1" applyFont="1" applyBorder="1" applyAlignment="1">
      <alignment horizontal="right" vertical="center"/>
    </xf>
    <xf numFmtId="3" fontId="11" fillId="0" borderId="1" xfId="0" applyNumberFormat="1" applyFont="1" applyBorder="1" applyAlignment="1">
      <alignment horizontal="center" vertical="center"/>
    </xf>
    <xf numFmtId="174" fontId="12" fillId="0" borderId="1" xfId="22" applyNumberFormat="1" applyFont="1" applyBorder="1" applyAlignment="1">
      <alignment horizontal="right" vertical="center"/>
    </xf>
    <xf numFmtId="174" fontId="11" fillId="0" borderId="1" xfId="22" applyNumberFormat="1" applyFont="1" applyBorder="1" applyAlignment="1">
      <alignment horizontal="right" vertical="center"/>
    </xf>
    <xf numFmtId="174" fontId="11" fillId="3" borderId="1" xfId="22" applyNumberFormat="1" applyFont="1" applyFill="1" applyBorder="1" applyAlignment="1">
      <alignment horizontal="right" vertical="center"/>
    </xf>
    <xf numFmtId="174" fontId="10" fillId="3" borderId="1" xfId="22" applyNumberFormat="1" applyFont="1" applyFill="1" applyBorder="1" applyAlignment="1">
      <alignment horizontal="right" vertical="center"/>
    </xf>
    <xf numFmtId="174" fontId="12" fillId="0" borderId="1" xfId="22" applyNumberFormat="1" applyFont="1" applyFill="1" applyBorder="1" applyAlignment="1">
      <alignment horizontal="right" vertical="center"/>
    </xf>
    <xf numFmtId="174" fontId="12" fillId="3" borderId="5" xfId="22" applyNumberFormat="1" applyFont="1" applyFill="1" applyBorder="1" applyAlignment="1">
      <alignment horizontal="right" vertical="center"/>
    </xf>
    <xf numFmtId="174" fontId="14" fillId="0" borderId="5" xfId="22" applyNumberFormat="1" applyFont="1" applyBorder="1" applyAlignment="1">
      <alignment horizontal="right" vertical="center" wrapText="1"/>
    </xf>
    <xf numFmtId="174" fontId="11" fillId="0" borderId="1" xfId="22" applyNumberFormat="1" applyFont="1" applyFill="1" applyBorder="1" applyAlignment="1">
      <alignment horizontal="right" vertical="center" wrapText="1"/>
    </xf>
    <xf numFmtId="174" fontId="12" fillId="3" borderId="1" xfId="22" applyNumberFormat="1" applyFont="1" applyFill="1" applyBorder="1" applyAlignment="1">
      <alignment vertical="center" wrapText="1"/>
    </xf>
    <xf numFmtId="174" fontId="13" fillId="2" borderId="1" xfId="22" applyNumberFormat="1" applyFont="1" applyFill="1" applyBorder="1" applyAlignment="1">
      <alignment horizontal="right" vertical="center"/>
    </xf>
    <xf numFmtId="174" fontId="14" fillId="0" borderId="0" xfId="22" applyNumberFormat="1" applyFont="1" applyAlignment="1">
      <alignment horizontal="right" vertical="center"/>
    </xf>
    <xf numFmtId="174" fontId="9" fillId="4" borderId="1" xfId="22" applyNumberFormat="1" applyFont="1" applyFill="1" applyBorder="1" applyAlignment="1">
      <alignment horizontal="center" vertical="center"/>
    </xf>
    <xf numFmtId="169" fontId="13" fillId="3" borderId="1" xfId="0" applyNumberFormat="1" applyFont="1" applyFill="1" applyBorder="1" applyAlignment="1">
      <alignment horizontal="center" vertical="center"/>
    </xf>
    <xf numFmtId="0" fontId="11" fillId="3" borderId="1" xfId="2" applyFont="1" applyFill="1" applyBorder="1" applyAlignment="1">
      <alignment horizontal="left" vertical="center" wrapText="1"/>
    </xf>
    <xf numFmtId="4" fontId="11" fillId="3" borderId="1" xfId="2" applyNumberFormat="1" applyFont="1" applyFill="1" applyBorder="1" applyAlignment="1">
      <alignment horizontal="right" vertical="center"/>
    </xf>
    <xf numFmtId="0" fontId="11" fillId="3" borderId="0" xfId="0" applyFont="1" applyFill="1"/>
    <xf numFmtId="0" fontId="11" fillId="0" borderId="1" xfId="2" applyFont="1" applyBorder="1" applyAlignment="1">
      <alignment horizontal="left" vertical="center" wrapText="1"/>
    </xf>
    <xf numFmtId="166" fontId="11" fillId="0" borderId="1" xfId="2" applyNumberFormat="1" applyFont="1" applyBorder="1" applyAlignment="1">
      <alignment horizontal="center" vertical="center"/>
    </xf>
    <xf numFmtId="0" fontId="17" fillId="3" borderId="0" xfId="0" applyFont="1" applyFill="1"/>
    <xf numFmtId="0" fontId="11" fillId="3" borderId="1" xfId="2" applyFont="1" applyFill="1" applyBorder="1" applyAlignment="1">
      <alignment horizontal="center" vertical="center"/>
    </xf>
    <xf numFmtId="2" fontId="11" fillId="3" borderId="1" xfId="2" applyNumberFormat="1" applyFont="1" applyFill="1" applyBorder="1" applyAlignment="1">
      <alignment vertical="center" wrapText="1"/>
    </xf>
    <xf numFmtId="0" fontId="14" fillId="0" borderId="1" xfId="0" applyFont="1" applyBorder="1" applyAlignment="1">
      <alignment horizontal="center" vertical="center"/>
    </xf>
    <xf numFmtId="174" fontId="14" fillId="0" borderId="1" xfId="22" applyNumberFormat="1" applyFont="1" applyBorder="1" applyAlignment="1">
      <alignment horizontal="right" vertical="center"/>
    </xf>
    <xf numFmtId="0" fontId="12" fillId="0" borderId="6" xfId="0" applyFont="1" applyBorder="1" applyAlignment="1">
      <alignment vertical="center" wrapText="1"/>
    </xf>
    <xf numFmtId="0" fontId="14" fillId="0" borderId="5" xfId="0" applyFont="1" applyBorder="1" applyAlignment="1">
      <alignment horizontal="left" vertical="center" wrapText="1"/>
    </xf>
    <xf numFmtId="0" fontId="14" fillId="0" borderId="0" xfId="0" applyFont="1" applyAlignment="1">
      <alignment vertical="center" wrapText="1"/>
    </xf>
    <xf numFmtId="0" fontId="19" fillId="0" borderId="0" xfId="0" applyFont="1"/>
    <xf numFmtId="0" fontId="21" fillId="0" borderId="12" xfId="0" applyFont="1" applyBorder="1" applyAlignment="1">
      <alignment horizontal="center" vertical="center"/>
    </xf>
    <xf numFmtId="0" fontId="14" fillId="0" borderId="14" xfId="0" applyFont="1" applyBorder="1" applyAlignment="1">
      <alignment horizontal="center" vertical="center"/>
    </xf>
    <xf numFmtId="0" fontId="10" fillId="3" borderId="1" xfId="2" applyFont="1" applyFill="1" applyBorder="1" applyAlignment="1">
      <alignment horizontal="left" vertical="center" wrapText="1"/>
    </xf>
    <xf numFmtId="0" fontId="10" fillId="3" borderId="2" xfId="2" applyFont="1" applyFill="1" applyBorder="1" applyAlignment="1">
      <alignment vertical="center" wrapText="1"/>
    </xf>
    <xf numFmtId="0" fontId="10" fillId="3" borderId="1" xfId="2" applyFont="1" applyFill="1" applyBorder="1" applyAlignment="1">
      <alignment vertical="center"/>
    </xf>
    <xf numFmtId="2" fontId="10" fillId="3" borderId="1" xfId="2" applyNumberFormat="1" applyFont="1" applyFill="1" applyBorder="1" applyAlignment="1">
      <alignment horizontal="left" vertical="center" wrapText="1"/>
    </xf>
    <xf numFmtId="169" fontId="11" fillId="3" borderId="1" xfId="0" applyNumberFormat="1" applyFont="1" applyFill="1" applyBorder="1" applyAlignment="1">
      <alignment horizontal="center" vertical="center"/>
    </xf>
    <xf numFmtId="2" fontId="11" fillId="0" borderId="1" xfId="0" applyNumberFormat="1" applyFont="1" applyBorder="1" applyAlignment="1">
      <alignment horizontal="center" vertical="center"/>
    </xf>
    <xf numFmtId="169" fontId="14" fillId="3" borderId="1" xfId="0" applyNumberFormat="1" applyFont="1" applyFill="1" applyBorder="1" applyAlignment="1">
      <alignment horizontal="center" vertical="center"/>
    </xf>
    <xf numFmtId="0" fontId="11" fillId="3" borderId="2" xfId="2" applyFont="1" applyFill="1" applyBorder="1" applyAlignment="1">
      <alignment vertical="center" wrapText="1"/>
    </xf>
    <xf numFmtId="0" fontId="11" fillId="3" borderId="1" xfId="2" applyFont="1" applyFill="1" applyBorder="1" applyAlignment="1">
      <alignment vertical="center"/>
    </xf>
    <xf numFmtId="174" fontId="9" fillId="0" borderId="1" xfId="22" applyNumberFormat="1" applyFont="1" applyBorder="1" applyAlignment="1">
      <alignment horizontal="right" vertical="center"/>
    </xf>
    <xf numFmtId="169" fontId="9" fillId="0" borderId="1" xfId="0" applyNumberFormat="1" applyFont="1" applyBorder="1" applyAlignment="1">
      <alignment horizontal="center" vertical="center"/>
    </xf>
    <xf numFmtId="0" fontId="9" fillId="0" borderId="1" xfId="0" applyFont="1" applyBorder="1" applyAlignment="1">
      <alignment vertical="center" wrapText="1"/>
    </xf>
    <xf numFmtId="0" fontId="9" fillId="0" borderId="1" xfId="0" applyFont="1" applyBorder="1" applyAlignment="1">
      <alignment horizontal="center" vertical="center" wrapText="1"/>
    </xf>
    <xf numFmtId="4" fontId="9" fillId="0" borderId="1" xfId="0" applyNumberFormat="1" applyFont="1" applyBorder="1" applyAlignment="1">
      <alignment horizontal="right" vertical="center" wrapText="1"/>
    </xf>
    <xf numFmtId="4" fontId="9" fillId="0" borderId="1" xfId="0" applyNumberFormat="1" applyFont="1" applyBorder="1" applyAlignment="1">
      <alignment vertical="center" wrapText="1"/>
    </xf>
    <xf numFmtId="4" fontId="12" fillId="0" borderId="1" xfId="1" applyNumberFormat="1" applyFont="1" applyBorder="1" applyAlignment="1">
      <alignment vertical="center" wrapText="1"/>
    </xf>
    <xf numFmtId="0" fontId="12" fillId="0" borderId="0" xfId="0" applyFont="1" applyAlignment="1">
      <alignment vertical="center"/>
    </xf>
    <xf numFmtId="169" fontId="12" fillId="0" borderId="1" xfId="0" applyNumberFormat="1" applyFont="1" applyBorder="1" applyAlignment="1">
      <alignment horizontal="center" vertical="center"/>
    </xf>
    <xf numFmtId="4" fontId="11" fillId="0" borderId="1" xfId="0" applyNumberFormat="1" applyFont="1" applyBorder="1" applyAlignment="1">
      <alignment horizontal="right" vertical="center"/>
    </xf>
    <xf numFmtId="4" fontId="12" fillId="0" borderId="1" xfId="0" applyNumberFormat="1" applyFont="1" applyBorder="1" applyAlignment="1">
      <alignment vertical="center"/>
    </xf>
    <xf numFmtId="0" fontId="9" fillId="0" borderId="0" xfId="0" applyFont="1"/>
    <xf numFmtId="0" fontId="9" fillId="0" borderId="1" xfId="0" applyFont="1" applyBorder="1" applyAlignment="1">
      <alignment horizontal="center" vertical="center"/>
    </xf>
    <xf numFmtId="4" fontId="9" fillId="0" borderId="1" xfId="0" applyNumberFormat="1" applyFont="1" applyBorder="1" applyAlignment="1">
      <alignment horizontal="right" vertical="center"/>
    </xf>
    <xf numFmtId="4" fontId="9" fillId="0" borderId="1" xfId="0" applyNumberFormat="1" applyFont="1" applyBorder="1" applyAlignment="1">
      <alignment vertical="center"/>
    </xf>
    <xf numFmtId="0" fontId="12" fillId="0" borderId="0" xfId="0" applyFont="1"/>
    <xf numFmtId="0" fontId="11" fillId="0" borderId="1" xfId="24" applyFont="1" applyBorder="1" applyAlignment="1">
      <alignment vertical="center" wrapText="1"/>
    </xf>
    <xf numFmtId="0" fontId="11" fillId="0" borderId="1" xfId="24" applyFont="1" applyBorder="1" applyAlignment="1">
      <alignment horizontal="center" vertical="center" wrapText="1"/>
    </xf>
    <xf numFmtId="4" fontId="11" fillId="0" borderId="1" xfId="24" applyNumberFormat="1" applyFont="1" applyBorder="1" applyAlignment="1">
      <alignment horizontal="right" vertical="center"/>
    </xf>
    <xf numFmtId="4" fontId="11" fillId="0" borderId="1" xfId="0" applyNumberFormat="1" applyFont="1" applyBorder="1" applyAlignment="1">
      <alignment vertical="center"/>
    </xf>
    <xf numFmtId="4" fontId="12" fillId="0" borderId="1" xfId="0" applyNumberFormat="1" applyFont="1" applyBorder="1" applyAlignment="1">
      <alignment horizontal="right" vertical="center"/>
    </xf>
    <xf numFmtId="2" fontId="11" fillId="3" borderId="1" xfId="0" applyNumberFormat="1" applyFont="1" applyFill="1" applyBorder="1" applyAlignment="1">
      <alignment horizontal="center" vertical="center"/>
    </xf>
    <xf numFmtId="169" fontId="10" fillId="5"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xf>
    <xf numFmtId="169" fontId="10" fillId="5" borderId="1" xfId="0" applyNumberFormat="1" applyFont="1" applyFill="1" applyBorder="1" applyAlignment="1">
      <alignment horizontal="center" vertical="center"/>
    </xf>
    <xf numFmtId="0" fontId="10" fillId="5" borderId="1" xfId="2" applyFont="1" applyFill="1" applyBorder="1" applyAlignment="1">
      <alignment horizontal="left" vertical="center"/>
    </xf>
    <xf numFmtId="0" fontId="11" fillId="5" borderId="1" xfId="2" applyFont="1" applyFill="1" applyBorder="1" applyAlignment="1">
      <alignment horizontal="center" vertical="center"/>
    </xf>
    <xf numFmtId="4" fontId="11" fillId="5" borderId="1" xfId="2" applyNumberFormat="1" applyFont="1" applyFill="1" applyBorder="1" applyAlignment="1">
      <alignment horizontal="center" vertical="center"/>
    </xf>
    <xf numFmtId="174" fontId="11" fillId="5" borderId="1" xfId="22" applyNumberFormat="1" applyFont="1" applyFill="1" applyBorder="1" applyAlignment="1">
      <alignment horizontal="right" vertical="center"/>
    </xf>
    <xf numFmtId="174" fontId="10" fillId="5" borderId="1" xfId="22" applyNumberFormat="1" applyFont="1" applyFill="1" applyBorder="1" applyAlignment="1">
      <alignment horizontal="right" vertical="center"/>
    </xf>
    <xf numFmtId="0" fontId="14" fillId="0" borderId="15" xfId="0" applyFont="1" applyBorder="1" applyAlignment="1">
      <alignment horizontal="center" vertical="top" wrapText="1"/>
    </xf>
    <xf numFmtId="4" fontId="14" fillId="0" borderId="15" xfId="0" applyNumberFormat="1" applyFont="1" applyBorder="1" applyAlignment="1">
      <alignment horizontal="center" vertical="center"/>
    </xf>
    <xf numFmtId="4" fontId="14" fillId="0" borderId="16" xfId="0" applyNumberFormat="1" applyFont="1" applyBorder="1" applyAlignment="1">
      <alignment horizontal="center" vertical="center"/>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1" xfId="0" applyFont="1" applyBorder="1" applyAlignment="1">
      <alignment horizontal="center" vertical="center" wrapText="1"/>
    </xf>
    <xf numFmtId="0" fontId="13" fillId="2" borderId="2"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21" fillId="0" borderId="1" xfId="0" applyFont="1" applyBorder="1" applyAlignment="1">
      <alignment horizontal="center" vertical="center" wrapText="1"/>
    </xf>
    <xf numFmtId="4" fontId="21" fillId="0" borderId="1" xfId="0" applyNumberFormat="1" applyFont="1" applyBorder="1" applyAlignment="1">
      <alignment horizontal="center" vertical="center"/>
    </xf>
    <xf numFmtId="4" fontId="21" fillId="0" borderId="13" xfId="0" applyNumberFormat="1" applyFont="1" applyBorder="1" applyAlignment="1">
      <alignment horizontal="center" vertical="center"/>
    </xf>
    <xf numFmtId="0" fontId="14" fillId="0" borderId="1" xfId="0" applyFont="1" applyBorder="1" applyAlignment="1">
      <alignment horizontal="left" vertical="center"/>
    </xf>
    <xf numFmtId="2"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14" fillId="0" borderId="2" xfId="0" applyNumberFormat="1"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2" fontId="14" fillId="0" borderId="1" xfId="0" applyNumberFormat="1" applyFont="1" applyBorder="1" applyAlignment="1">
      <alignment horizontal="left" vertical="center"/>
    </xf>
    <xf numFmtId="0" fontId="10" fillId="5" borderId="2" xfId="2" applyFont="1" applyFill="1" applyBorder="1" applyAlignment="1">
      <alignment horizontal="left" vertical="center"/>
    </xf>
    <xf numFmtId="0" fontId="10" fillId="5" borderId="3" xfId="2" applyFont="1" applyFill="1" applyBorder="1" applyAlignment="1">
      <alignment horizontal="left" vertical="center"/>
    </xf>
    <xf numFmtId="0" fontId="10" fillId="5" borderId="4" xfId="2" applyFont="1" applyFill="1" applyBorder="1" applyAlignment="1">
      <alignment horizontal="left" vertical="center"/>
    </xf>
    <xf numFmtId="0" fontId="10" fillId="3" borderId="1" xfId="2" applyFont="1" applyFill="1" applyBorder="1" applyAlignment="1">
      <alignment horizontal="left" vertical="center"/>
    </xf>
    <xf numFmtId="0" fontId="10" fillId="5" borderId="2" xfId="2" applyFont="1" applyFill="1" applyBorder="1" applyAlignment="1">
      <alignment horizontal="left" vertical="center" wrapText="1"/>
    </xf>
    <xf numFmtId="0" fontId="10" fillId="5" borderId="3" xfId="2" applyFont="1" applyFill="1" applyBorder="1" applyAlignment="1">
      <alignment horizontal="left" vertical="center" wrapText="1"/>
    </xf>
    <xf numFmtId="0" fontId="10" fillId="5" borderId="4" xfId="2"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10" fillId="3" borderId="2" xfId="2" applyFont="1" applyFill="1" applyBorder="1" applyAlignment="1">
      <alignment horizontal="left" vertical="center" wrapText="1"/>
    </xf>
    <xf numFmtId="0" fontId="10" fillId="3" borderId="3" xfId="2" applyFont="1" applyFill="1" applyBorder="1" applyAlignment="1">
      <alignment horizontal="left" vertical="center" wrapText="1"/>
    </xf>
    <xf numFmtId="0" fontId="10" fillId="3" borderId="4" xfId="2" applyFont="1" applyFill="1" applyBorder="1" applyAlignment="1">
      <alignment horizontal="left" vertical="center" wrapText="1"/>
    </xf>
    <xf numFmtId="0" fontId="10" fillId="3" borderId="1"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2" fontId="10" fillId="3" borderId="2" xfId="2" applyNumberFormat="1" applyFont="1" applyFill="1" applyBorder="1" applyAlignment="1">
      <alignment horizontal="left" vertical="center" wrapText="1"/>
    </xf>
    <xf numFmtId="2" fontId="10" fillId="3" borderId="3" xfId="2" applyNumberFormat="1" applyFont="1" applyFill="1" applyBorder="1" applyAlignment="1">
      <alignment horizontal="left" vertical="center" wrapText="1"/>
    </xf>
    <xf numFmtId="2" fontId="10" fillId="3" borderId="4" xfId="2" applyNumberFormat="1" applyFont="1" applyFill="1" applyBorder="1" applyAlignment="1">
      <alignment horizontal="left" vertical="center" wrapText="1"/>
    </xf>
    <xf numFmtId="2" fontId="10" fillId="3" borderId="1" xfId="2" applyNumberFormat="1" applyFont="1" applyFill="1" applyBorder="1" applyAlignment="1">
      <alignment horizontal="left" vertical="center" wrapText="1"/>
    </xf>
    <xf numFmtId="0" fontId="10" fillId="3" borderId="1" xfId="0" applyFont="1" applyFill="1" applyBorder="1" applyAlignment="1">
      <alignment horizontal="lef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4" xfId="0" applyFont="1" applyFill="1" applyBorder="1" applyAlignment="1">
      <alignment horizontal="left" vertical="center" wrapText="1"/>
    </xf>
  </cellXfs>
  <cellStyles count="25">
    <cellStyle name="Comma" xfId="1" builtinId="3"/>
    <cellStyle name="Comma [0]" xfId="22" builtinId="6"/>
    <cellStyle name="Comma 2" xfId="4" xr:uid="{C8D839B1-D64B-4BAD-8A97-449DC0695406}"/>
    <cellStyle name="Comma 2 2" xfId="12" xr:uid="{64F12821-53B7-42EA-B1FF-FC6173A31264}"/>
    <cellStyle name="Comma 2 2 2" xfId="21" xr:uid="{2DA4F581-12C7-48BC-9409-DAEC3732D071}"/>
    <cellStyle name="Comma 2 3" xfId="8" xr:uid="{3D1734DA-65E7-44AA-BA9B-04C1F366B061}"/>
    <cellStyle name="Comma 2 3 2" xfId="15" xr:uid="{D1EFF6B1-4575-4467-9D4D-B7636CD5043B}"/>
    <cellStyle name="Comma 3" xfId="6" xr:uid="{241D15AE-A70B-4E29-99D4-EDA2192C2689}"/>
    <cellStyle name="Comma 3 2" xfId="17" xr:uid="{CF48FB07-638D-4058-8F91-4C89219C79E2}"/>
    <cellStyle name="Comma 4" xfId="20" xr:uid="{5735ADEF-E326-43C5-A83C-31A2A65B17BC}"/>
    <cellStyle name="Milliers 2" xfId="19" xr:uid="{8FDB2155-D817-401A-AAB1-3B663AB4B18F}"/>
    <cellStyle name="Normal" xfId="0" builtinId="0"/>
    <cellStyle name="Normal 12 2" xfId="10" xr:uid="{36B69F20-1739-41D8-8DCA-E56DFED9907A}"/>
    <cellStyle name="Normal 12 2 2" xfId="18" xr:uid="{7C27DA35-3BAB-46C4-AEEF-94C1E7F060BF}"/>
    <cellStyle name="Normal 14" xfId="24" xr:uid="{AFA384C8-0630-4D33-84AC-8CF347D87085}"/>
    <cellStyle name="Normal 2" xfId="3" xr:uid="{00000000-0005-0000-0000-000002000000}"/>
    <cellStyle name="Normal 2 2" xfId="11" xr:uid="{A74DFE5C-9582-47B1-AE15-874D3C86C28D}"/>
    <cellStyle name="Normal 3" xfId="5" xr:uid="{869CD726-AACB-423B-8918-E20E48969036}"/>
    <cellStyle name="Normal 3 2" xfId="16" xr:uid="{58DD32F5-2C5D-4D44-9BB1-16A17B255744}"/>
    <cellStyle name="Normal 4" xfId="7" xr:uid="{74A03FDC-4668-4C2A-AE20-A61213F99D07}"/>
    <cellStyle name="Normal 4 2" xfId="13" xr:uid="{9EA22CDB-203E-436E-BB65-114273848BFB}"/>
    <cellStyle name="Normal 5 2" xfId="9" xr:uid="{35CE7D28-FA48-4410-B90A-6670BDD89B7E}"/>
    <cellStyle name="Normal 5 2 2" xfId="14" xr:uid="{D1E17820-579B-45EC-8B45-D099F0C29DE4}"/>
    <cellStyle name="TableStyleLight1" xfId="2" xr:uid="{00000000-0005-0000-0000-000003000000}"/>
    <cellStyle name="TableStyleLight1 2" xfId="23" xr:uid="{9329D782-851E-4AE6-95BE-6E3D49E4EC9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2F3CC-18DE-4027-B370-1880FF235301}">
  <dimension ref="A1:P198"/>
  <sheetViews>
    <sheetView showZeros="0" topLeftCell="A186" workbookViewId="0">
      <selection activeCell="E89" sqref="E89"/>
    </sheetView>
  </sheetViews>
  <sheetFormatPr defaultColWidth="8.84375" defaultRowHeight="15.9" x14ac:dyDescent="0.45"/>
  <cols>
    <col min="1" max="1" width="8.61328125" style="12" customWidth="1"/>
    <col min="2" max="2" width="69.15234375" style="73" customWidth="1"/>
    <col min="3" max="3" width="8.4609375" style="12" customWidth="1"/>
    <col min="4" max="4" width="10" style="14" customWidth="1"/>
    <col min="5" max="5" width="18.921875" style="58" customWidth="1"/>
    <col min="6" max="6" width="22.61328125" style="58" customWidth="1"/>
    <col min="7" max="8" width="8.84375" style="10"/>
    <col min="9" max="9" width="13.23046875" style="10" bestFit="1" customWidth="1"/>
    <col min="10" max="16384" width="8.84375" style="10"/>
  </cols>
  <sheetData>
    <row r="1" spans="1:16" s="74" customFormat="1" ht="31.5" customHeight="1" x14ac:dyDescent="0.45">
      <c r="A1" s="119" t="s">
        <v>8</v>
      </c>
      <c r="B1" s="120"/>
      <c r="C1" s="120"/>
      <c r="D1" s="120"/>
      <c r="E1" s="120"/>
      <c r="F1" s="121"/>
    </row>
    <row r="2" spans="1:16" s="74" customFormat="1" ht="30.75" customHeight="1" x14ac:dyDescent="0.45">
      <c r="A2" s="122" t="s">
        <v>40</v>
      </c>
      <c r="B2" s="123"/>
      <c r="C2" s="123"/>
      <c r="D2" s="123"/>
      <c r="E2" s="123"/>
      <c r="F2" s="124"/>
    </row>
    <row r="3" spans="1:16" s="74" customFormat="1" ht="89.25" customHeight="1" x14ac:dyDescent="0.45">
      <c r="A3" s="122" t="s">
        <v>250</v>
      </c>
      <c r="B3" s="123"/>
      <c r="C3" s="123"/>
      <c r="D3" s="123"/>
      <c r="E3" s="123"/>
      <c r="F3" s="124"/>
    </row>
    <row r="4" spans="1:16" s="12" customFormat="1" ht="30.75" customHeight="1" x14ac:dyDescent="0.4">
      <c r="A4" s="1" t="s">
        <v>2</v>
      </c>
      <c r="B4" s="8" t="s">
        <v>3</v>
      </c>
      <c r="C4" s="1" t="s">
        <v>1</v>
      </c>
      <c r="D4" s="2" t="s">
        <v>5</v>
      </c>
      <c r="E4" s="59" t="s">
        <v>6</v>
      </c>
      <c r="F4" s="59" t="s">
        <v>4</v>
      </c>
      <c r="G4" s="11"/>
      <c r="H4" s="11"/>
      <c r="I4" s="11"/>
      <c r="J4" s="11"/>
      <c r="K4" s="11"/>
      <c r="L4" s="11"/>
      <c r="M4" s="11"/>
      <c r="N4" s="11"/>
      <c r="O4" s="11"/>
      <c r="P4" s="11"/>
    </row>
    <row r="5" spans="1:16" s="20" customFormat="1" ht="46.95" customHeight="1" x14ac:dyDescent="0.45">
      <c r="A5" s="108">
        <v>1</v>
      </c>
      <c r="B5" s="138" t="s">
        <v>68</v>
      </c>
      <c r="C5" s="139"/>
      <c r="D5" s="139"/>
      <c r="E5" s="139"/>
      <c r="F5" s="140"/>
    </row>
    <row r="6" spans="1:16" ht="47.6" x14ac:dyDescent="0.45">
      <c r="A6" s="4">
        <v>1.1000000000000001</v>
      </c>
      <c r="B6" s="17" t="s">
        <v>41</v>
      </c>
      <c r="C6" s="3" t="s">
        <v>42</v>
      </c>
      <c r="D6" s="21">
        <v>1200</v>
      </c>
      <c r="E6" s="48"/>
      <c r="F6" s="48">
        <f>D6*E6</f>
        <v>0</v>
      </c>
    </row>
    <row r="7" spans="1:16" ht="47.6" x14ac:dyDescent="0.45">
      <c r="A7" s="4">
        <v>1.2</v>
      </c>
      <c r="B7" s="17" t="s">
        <v>43</v>
      </c>
      <c r="C7" s="3" t="s">
        <v>44</v>
      </c>
      <c r="D7" s="21">
        <v>360</v>
      </c>
      <c r="E7" s="48"/>
      <c r="F7" s="48">
        <f t="shared" ref="F7:F14" si="0">D7*E7</f>
        <v>0</v>
      </c>
    </row>
    <row r="8" spans="1:16" ht="34.1" customHeight="1" x14ac:dyDescent="0.45">
      <c r="A8" s="4">
        <v>1.3</v>
      </c>
      <c r="B8" s="17" t="s">
        <v>45</v>
      </c>
      <c r="C8" s="3" t="s">
        <v>44</v>
      </c>
      <c r="D8" s="21">
        <v>60</v>
      </c>
      <c r="E8" s="48"/>
      <c r="F8" s="48">
        <f t="shared" si="0"/>
        <v>0</v>
      </c>
    </row>
    <row r="9" spans="1:16" ht="126.9" x14ac:dyDescent="0.45">
      <c r="A9" s="4">
        <v>1.4</v>
      </c>
      <c r="B9" s="17" t="s">
        <v>46</v>
      </c>
      <c r="C9" s="3" t="s">
        <v>42</v>
      </c>
      <c r="D9" s="21">
        <v>1200</v>
      </c>
      <c r="E9" s="48"/>
      <c r="F9" s="48">
        <f t="shared" si="0"/>
        <v>0</v>
      </c>
    </row>
    <row r="10" spans="1:16" ht="47.6" x14ac:dyDescent="0.45">
      <c r="A10" s="4">
        <v>1.5</v>
      </c>
      <c r="B10" s="17" t="s">
        <v>47</v>
      </c>
      <c r="C10" s="3" t="s">
        <v>48</v>
      </c>
      <c r="D10" s="21">
        <v>250</v>
      </c>
      <c r="E10" s="48"/>
      <c r="F10" s="48">
        <f t="shared" si="0"/>
        <v>0</v>
      </c>
    </row>
    <row r="11" spans="1:16" ht="31.75" x14ac:dyDescent="0.45">
      <c r="A11" s="4">
        <v>1.6</v>
      </c>
      <c r="B11" s="17" t="s">
        <v>49</v>
      </c>
      <c r="C11" s="3" t="s">
        <v>48</v>
      </c>
      <c r="D11" s="21">
        <v>30</v>
      </c>
      <c r="E11" s="48"/>
      <c r="F11" s="48">
        <f t="shared" si="0"/>
        <v>0</v>
      </c>
    </row>
    <row r="12" spans="1:16" ht="95.15" x14ac:dyDescent="0.45">
      <c r="A12" s="4">
        <v>1.7</v>
      </c>
      <c r="B12" s="17" t="s">
        <v>50</v>
      </c>
      <c r="C12" s="3" t="s">
        <v>48</v>
      </c>
      <c r="D12" s="21">
        <v>50</v>
      </c>
      <c r="E12" s="48"/>
      <c r="F12" s="48">
        <f t="shared" si="0"/>
        <v>0</v>
      </c>
    </row>
    <row r="13" spans="1:16" ht="63.45" x14ac:dyDescent="0.45">
      <c r="A13" s="4">
        <v>1.8</v>
      </c>
      <c r="B13" s="17" t="s">
        <v>51</v>
      </c>
      <c r="C13" s="3" t="s">
        <v>48</v>
      </c>
      <c r="D13" s="21">
        <v>50</v>
      </c>
      <c r="E13" s="48"/>
      <c r="F13" s="48">
        <f t="shared" si="0"/>
        <v>0</v>
      </c>
    </row>
    <row r="14" spans="1:16" ht="63.45" x14ac:dyDescent="0.45">
      <c r="A14" s="4">
        <v>1.9</v>
      </c>
      <c r="B14" s="17" t="s">
        <v>52</v>
      </c>
      <c r="C14" s="3" t="s">
        <v>53</v>
      </c>
      <c r="D14" s="21">
        <v>20</v>
      </c>
      <c r="E14" s="48"/>
      <c r="F14" s="48">
        <f t="shared" si="0"/>
        <v>0</v>
      </c>
    </row>
    <row r="15" spans="1:16" s="13" customFormat="1" ht="19.5" customHeight="1" x14ac:dyDescent="0.45">
      <c r="A15" s="148" t="s">
        <v>221</v>
      </c>
      <c r="B15" s="149"/>
      <c r="C15" s="149"/>
      <c r="D15" s="149"/>
      <c r="E15" s="150"/>
      <c r="F15" s="51">
        <f>SUM(F6:F14)</f>
        <v>0</v>
      </c>
    </row>
    <row r="16" spans="1:16" ht="40.299999999999997" customHeight="1" x14ac:dyDescent="0.45">
      <c r="A16" s="109">
        <v>2</v>
      </c>
      <c r="B16" s="142" t="s">
        <v>54</v>
      </c>
      <c r="C16" s="143"/>
      <c r="D16" s="143"/>
      <c r="E16" s="143"/>
      <c r="F16" s="144"/>
    </row>
    <row r="17" spans="1:6" ht="45.9" customHeight="1" x14ac:dyDescent="0.45">
      <c r="A17" s="4">
        <v>2.1</v>
      </c>
      <c r="B17" s="9" t="s">
        <v>55</v>
      </c>
      <c r="C17" s="3" t="s">
        <v>56</v>
      </c>
      <c r="D17" s="21">
        <v>1</v>
      </c>
      <c r="E17" s="48"/>
      <c r="F17" s="48">
        <f>D17*E17</f>
        <v>0</v>
      </c>
    </row>
    <row r="18" spans="1:6" ht="95.15" x14ac:dyDescent="0.45">
      <c r="A18" s="4">
        <v>2.2000000000000002</v>
      </c>
      <c r="B18" s="17" t="s">
        <v>57</v>
      </c>
      <c r="C18" s="3" t="s">
        <v>56</v>
      </c>
      <c r="D18" s="21">
        <v>1</v>
      </c>
      <c r="E18" s="48"/>
      <c r="F18" s="48">
        <f t="shared" ref="F18:F27" si="1">D18*E18</f>
        <v>0</v>
      </c>
    </row>
    <row r="19" spans="1:6" ht="47.6" x14ac:dyDescent="0.45">
      <c r="A19" s="4">
        <v>2.2999999999999998</v>
      </c>
      <c r="B19" s="9" t="s">
        <v>58</v>
      </c>
      <c r="C19" s="3" t="s">
        <v>59</v>
      </c>
      <c r="D19" s="21">
        <v>1</v>
      </c>
      <c r="E19" s="48"/>
      <c r="F19" s="48">
        <f t="shared" si="1"/>
        <v>0</v>
      </c>
    </row>
    <row r="20" spans="1:6" ht="63.45" x14ac:dyDescent="0.45">
      <c r="A20" s="4">
        <v>2.4</v>
      </c>
      <c r="B20" s="9" t="s">
        <v>60</v>
      </c>
      <c r="C20" s="3" t="s">
        <v>42</v>
      </c>
      <c r="D20" s="21">
        <v>660</v>
      </c>
      <c r="E20" s="48"/>
      <c r="F20" s="48">
        <f t="shared" si="1"/>
        <v>0</v>
      </c>
    </row>
    <row r="21" spans="1:6" ht="63.45" x14ac:dyDescent="0.45">
      <c r="A21" s="4">
        <v>2.5</v>
      </c>
      <c r="B21" s="9" t="s">
        <v>61</v>
      </c>
      <c r="C21" s="3" t="s">
        <v>44</v>
      </c>
      <c r="D21" s="21">
        <v>198</v>
      </c>
      <c r="E21" s="48"/>
      <c r="F21" s="48">
        <f t="shared" si="1"/>
        <v>0</v>
      </c>
    </row>
    <row r="22" spans="1:6" ht="31.75" x14ac:dyDescent="0.45">
      <c r="A22" s="4">
        <v>2.6</v>
      </c>
      <c r="B22" s="9" t="s">
        <v>45</v>
      </c>
      <c r="C22" s="3" t="s">
        <v>44</v>
      </c>
      <c r="D22" s="21">
        <v>33</v>
      </c>
      <c r="E22" s="48"/>
      <c r="F22" s="48">
        <f t="shared" si="1"/>
        <v>0</v>
      </c>
    </row>
    <row r="23" spans="1:6" ht="126.9" x14ac:dyDescent="0.45">
      <c r="A23" s="4">
        <v>2.7</v>
      </c>
      <c r="B23" s="9" t="s">
        <v>62</v>
      </c>
      <c r="C23" s="3" t="s">
        <v>42</v>
      </c>
      <c r="D23" s="21">
        <v>660</v>
      </c>
      <c r="E23" s="48"/>
      <c r="F23" s="48">
        <f t="shared" si="1"/>
        <v>0</v>
      </c>
    </row>
    <row r="24" spans="1:6" ht="47.6" x14ac:dyDescent="0.45">
      <c r="A24" s="4">
        <v>2.8</v>
      </c>
      <c r="B24" s="9" t="s">
        <v>47</v>
      </c>
      <c r="C24" s="3" t="s">
        <v>48</v>
      </c>
      <c r="D24" s="21">
        <v>220</v>
      </c>
      <c r="E24" s="48"/>
      <c r="F24" s="48">
        <f t="shared" si="1"/>
        <v>0</v>
      </c>
    </row>
    <row r="25" spans="1:6" ht="63.45" x14ac:dyDescent="0.45">
      <c r="A25" s="4">
        <v>2.9</v>
      </c>
      <c r="B25" s="9" t="s">
        <v>63</v>
      </c>
      <c r="C25" s="3" t="s">
        <v>42</v>
      </c>
      <c r="D25" s="21">
        <v>180</v>
      </c>
      <c r="E25" s="48"/>
      <c r="F25" s="48">
        <f t="shared" si="1"/>
        <v>0</v>
      </c>
    </row>
    <row r="26" spans="1:6" ht="95.15" x14ac:dyDescent="0.45">
      <c r="A26" s="82">
        <v>2.1</v>
      </c>
      <c r="B26" s="15" t="s">
        <v>64</v>
      </c>
      <c r="C26" s="3" t="s">
        <v>48</v>
      </c>
      <c r="D26" s="21">
        <v>130</v>
      </c>
      <c r="E26" s="48"/>
      <c r="F26" s="48">
        <f t="shared" si="1"/>
        <v>0</v>
      </c>
    </row>
    <row r="27" spans="1:6" ht="63.45" x14ac:dyDescent="0.45">
      <c r="A27" s="82">
        <v>2.11</v>
      </c>
      <c r="B27" s="15" t="s">
        <v>65</v>
      </c>
      <c r="C27" s="3" t="s">
        <v>53</v>
      </c>
      <c r="D27" s="21">
        <v>35</v>
      </c>
      <c r="E27" s="48"/>
      <c r="F27" s="48">
        <f t="shared" si="1"/>
        <v>0</v>
      </c>
    </row>
    <row r="28" spans="1:6" ht="43.75" customHeight="1" x14ac:dyDescent="0.45">
      <c r="A28" s="148" t="s">
        <v>66</v>
      </c>
      <c r="B28" s="149"/>
      <c r="C28" s="149"/>
      <c r="D28" s="149"/>
      <c r="E28" s="150"/>
      <c r="F28" s="51">
        <f>SUM(F17:F27)</f>
        <v>0</v>
      </c>
    </row>
    <row r="29" spans="1:6" s="13" customFormat="1" ht="42" customHeight="1" x14ac:dyDescent="0.45">
      <c r="A29" s="108">
        <v>3</v>
      </c>
      <c r="B29" s="145" t="s">
        <v>67</v>
      </c>
      <c r="C29" s="146"/>
      <c r="D29" s="146"/>
      <c r="E29" s="146"/>
      <c r="F29" s="147"/>
    </row>
    <row r="30" spans="1:6" s="13" customFormat="1" ht="42" customHeight="1" x14ac:dyDescent="0.45">
      <c r="A30" s="18">
        <v>3.1</v>
      </c>
      <c r="B30" s="23" t="s">
        <v>91</v>
      </c>
      <c r="C30" s="6"/>
      <c r="D30" s="32"/>
      <c r="E30" s="50"/>
      <c r="F30" s="50"/>
    </row>
    <row r="31" spans="1:6" ht="33.9" customHeight="1" x14ac:dyDescent="0.45">
      <c r="A31" s="4" t="s">
        <v>24</v>
      </c>
      <c r="B31" s="15" t="s">
        <v>69</v>
      </c>
      <c r="C31" s="3" t="s">
        <v>0</v>
      </c>
      <c r="D31" s="21">
        <v>1</v>
      </c>
      <c r="E31" s="48"/>
      <c r="F31" s="48">
        <f>D31*E31</f>
        <v>0</v>
      </c>
    </row>
    <row r="32" spans="1:6" ht="35.6" customHeight="1" x14ac:dyDescent="0.45">
      <c r="A32" s="4" t="s">
        <v>25</v>
      </c>
      <c r="B32" s="15" t="s">
        <v>70</v>
      </c>
      <c r="C32" s="3" t="s">
        <v>0</v>
      </c>
      <c r="D32" s="21">
        <v>1</v>
      </c>
      <c r="E32" s="48"/>
      <c r="F32" s="48">
        <f t="shared" ref="F32:F66" si="2">D32*E32</f>
        <v>0</v>
      </c>
    </row>
    <row r="33" spans="1:6" ht="27.45" customHeight="1" x14ac:dyDescent="0.45">
      <c r="A33" s="148" t="s">
        <v>71</v>
      </c>
      <c r="B33" s="149"/>
      <c r="C33" s="149"/>
      <c r="D33" s="149"/>
      <c r="E33" s="150"/>
      <c r="F33" s="51">
        <f>SUM(F31:F32)</f>
        <v>0</v>
      </c>
    </row>
    <row r="34" spans="1:6" s="13" customFormat="1" ht="42" customHeight="1" x14ac:dyDescent="0.45">
      <c r="A34" s="18">
        <v>3.2</v>
      </c>
      <c r="B34" s="23" t="s">
        <v>92</v>
      </c>
      <c r="C34" s="6"/>
      <c r="D34" s="32"/>
      <c r="E34" s="50"/>
      <c r="F34" s="50"/>
    </row>
    <row r="35" spans="1:6" ht="36.9" customHeight="1" x14ac:dyDescent="0.45">
      <c r="A35" s="4" t="s">
        <v>81</v>
      </c>
      <c r="B35" s="15" t="s">
        <v>72</v>
      </c>
      <c r="C35" s="3" t="s">
        <v>44</v>
      </c>
      <c r="D35" s="21">
        <v>1.1219999999999999</v>
      </c>
      <c r="E35" s="48"/>
      <c r="F35" s="48">
        <f t="shared" si="2"/>
        <v>0</v>
      </c>
    </row>
    <row r="36" spans="1:6" ht="41.15" customHeight="1" x14ac:dyDescent="0.45">
      <c r="A36" s="4" t="s">
        <v>82</v>
      </c>
      <c r="B36" s="15" t="s">
        <v>73</v>
      </c>
      <c r="C36" s="3" t="s">
        <v>44</v>
      </c>
      <c r="D36" s="21">
        <v>5.04</v>
      </c>
      <c r="E36" s="48"/>
      <c r="F36" s="48">
        <f t="shared" si="2"/>
        <v>0</v>
      </c>
    </row>
    <row r="37" spans="1:6" ht="35.15" customHeight="1" x14ac:dyDescent="0.45">
      <c r="A37" s="4" t="s">
        <v>83</v>
      </c>
      <c r="B37" s="15" t="s">
        <v>74</v>
      </c>
      <c r="C37" s="3" t="s">
        <v>42</v>
      </c>
      <c r="D37" s="21">
        <v>16.8</v>
      </c>
      <c r="E37" s="48"/>
      <c r="F37" s="48">
        <f t="shared" si="2"/>
        <v>0</v>
      </c>
    </row>
    <row r="38" spans="1:6" ht="27" customHeight="1" x14ac:dyDescent="0.45">
      <c r="A38" s="4" t="s">
        <v>84</v>
      </c>
      <c r="B38" s="15" t="s">
        <v>75</v>
      </c>
      <c r="C38" s="3" t="s">
        <v>44</v>
      </c>
      <c r="D38" s="21">
        <v>0.84599999999999975</v>
      </c>
      <c r="E38" s="48"/>
      <c r="F38" s="48">
        <f t="shared" si="2"/>
        <v>0</v>
      </c>
    </row>
    <row r="39" spans="1:6" ht="33" customHeight="1" x14ac:dyDescent="0.45">
      <c r="A39" s="4" t="s">
        <v>85</v>
      </c>
      <c r="B39" s="15" t="s">
        <v>76</v>
      </c>
      <c r="C39" s="3" t="s">
        <v>42</v>
      </c>
      <c r="D39" s="21">
        <v>0.3600000000000001</v>
      </c>
      <c r="E39" s="48"/>
      <c r="F39" s="48">
        <f t="shared" si="2"/>
        <v>0</v>
      </c>
    </row>
    <row r="40" spans="1:6" ht="47.6" customHeight="1" x14ac:dyDescent="0.45">
      <c r="A40" s="4" t="s">
        <v>86</v>
      </c>
      <c r="B40" s="15" t="s">
        <v>77</v>
      </c>
      <c r="C40" s="3" t="s">
        <v>44</v>
      </c>
      <c r="D40" s="21">
        <v>3.6778500000000003</v>
      </c>
      <c r="E40" s="48"/>
      <c r="F40" s="48">
        <f t="shared" si="2"/>
        <v>0</v>
      </c>
    </row>
    <row r="41" spans="1:6" ht="35.15" customHeight="1" x14ac:dyDescent="0.45">
      <c r="A41" s="4" t="s">
        <v>87</v>
      </c>
      <c r="B41" s="17" t="s">
        <v>78</v>
      </c>
      <c r="C41" s="3" t="s">
        <v>44</v>
      </c>
      <c r="D41" s="21">
        <v>0.24623999999999999</v>
      </c>
      <c r="E41" s="48"/>
      <c r="F41" s="48">
        <f t="shared" si="2"/>
        <v>0</v>
      </c>
    </row>
    <row r="42" spans="1:6" ht="48.55" customHeight="1" x14ac:dyDescent="0.45">
      <c r="A42" s="4" t="s">
        <v>88</v>
      </c>
      <c r="B42" s="15" t="s">
        <v>79</v>
      </c>
      <c r="C42" s="3" t="s">
        <v>0</v>
      </c>
      <c r="D42" s="21">
        <v>1</v>
      </c>
      <c r="E42" s="52"/>
      <c r="F42" s="48">
        <f t="shared" si="2"/>
        <v>0</v>
      </c>
    </row>
    <row r="43" spans="1:6" ht="48.55" customHeight="1" x14ac:dyDescent="0.45">
      <c r="A43" s="4" t="s">
        <v>89</v>
      </c>
      <c r="B43" s="15" t="s">
        <v>80</v>
      </c>
      <c r="C43" s="3" t="s">
        <v>0</v>
      </c>
      <c r="D43" s="21">
        <v>1</v>
      </c>
      <c r="E43" s="52"/>
      <c r="F43" s="48">
        <f t="shared" si="2"/>
        <v>0</v>
      </c>
    </row>
    <row r="44" spans="1:6" ht="27.45" customHeight="1" x14ac:dyDescent="0.45">
      <c r="A44" s="148" t="s">
        <v>90</v>
      </c>
      <c r="B44" s="149"/>
      <c r="C44" s="149"/>
      <c r="D44" s="149"/>
      <c r="E44" s="150"/>
      <c r="F44" s="48">
        <f>SUM(F35:F43)</f>
        <v>0</v>
      </c>
    </row>
    <row r="45" spans="1:6" s="13" customFormat="1" ht="42" customHeight="1" x14ac:dyDescent="0.45">
      <c r="A45" s="18">
        <v>3.2</v>
      </c>
      <c r="B45" s="23" t="s">
        <v>93</v>
      </c>
      <c r="C45" s="6"/>
      <c r="D45" s="32"/>
      <c r="E45" s="50"/>
      <c r="F45" s="50"/>
    </row>
    <row r="46" spans="1:6" ht="36.9" customHeight="1" x14ac:dyDescent="0.45">
      <c r="A46" s="4" t="s">
        <v>81</v>
      </c>
      <c r="B46" s="15" t="s">
        <v>94</v>
      </c>
      <c r="C46" s="3" t="s">
        <v>42</v>
      </c>
      <c r="D46" s="21">
        <v>5.54</v>
      </c>
      <c r="E46" s="48"/>
      <c r="F46" s="48">
        <f t="shared" ref="F46" si="3">D46*E46</f>
        <v>0</v>
      </c>
    </row>
    <row r="47" spans="1:6" ht="27.45" customHeight="1" x14ac:dyDescent="0.45">
      <c r="A47" s="148" t="s">
        <v>95</v>
      </c>
      <c r="B47" s="149"/>
      <c r="C47" s="149"/>
      <c r="D47" s="149"/>
      <c r="E47" s="150"/>
      <c r="F47" s="48">
        <f>F46</f>
        <v>0</v>
      </c>
    </row>
    <row r="48" spans="1:6" s="13" customFormat="1" ht="39.450000000000003" customHeight="1" x14ac:dyDescent="0.45">
      <c r="A48" s="60">
        <v>3.4</v>
      </c>
      <c r="B48" s="19" t="s">
        <v>97</v>
      </c>
      <c r="C48" s="7"/>
      <c r="D48" s="31"/>
      <c r="E48" s="51"/>
      <c r="F48" s="86"/>
    </row>
    <row r="49" spans="1:6" ht="55.3" customHeight="1" x14ac:dyDescent="0.45">
      <c r="A49" s="83" t="s">
        <v>98</v>
      </c>
      <c r="B49" s="84" t="s">
        <v>96</v>
      </c>
      <c r="C49" s="85" t="s">
        <v>42</v>
      </c>
      <c r="D49" s="85">
        <v>6.4300000000000006</v>
      </c>
      <c r="E49" s="85"/>
      <c r="F49" s="48">
        <f>E49*D49</f>
        <v>0</v>
      </c>
    </row>
    <row r="50" spans="1:6" ht="27.45" customHeight="1" x14ac:dyDescent="0.45">
      <c r="A50" s="148" t="s">
        <v>99</v>
      </c>
      <c r="B50" s="149"/>
      <c r="C50" s="149"/>
      <c r="D50" s="149"/>
      <c r="E50" s="150"/>
      <c r="F50" s="48">
        <f>F49</f>
        <v>0</v>
      </c>
    </row>
    <row r="51" spans="1:6" s="93" customFormat="1" ht="33.450000000000003" customHeight="1" x14ac:dyDescent="0.4">
      <c r="A51" s="87">
        <v>3.5</v>
      </c>
      <c r="B51" s="88" t="s">
        <v>134</v>
      </c>
      <c r="C51" s="89"/>
      <c r="D51" s="90"/>
      <c r="E51" s="91"/>
      <c r="F51" s="92"/>
    </row>
    <row r="52" spans="1:6" ht="47.6" customHeight="1" x14ac:dyDescent="0.45">
      <c r="A52" s="24" t="s">
        <v>100</v>
      </c>
      <c r="B52" s="15" t="s">
        <v>102</v>
      </c>
      <c r="C52" s="3" t="s">
        <v>48</v>
      </c>
      <c r="D52" s="21">
        <v>50</v>
      </c>
      <c r="E52" s="48"/>
      <c r="F52" s="48">
        <f t="shared" si="2"/>
        <v>0</v>
      </c>
    </row>
    <row r="53" spans="1:6" s="27" customFormat="1" ht="55.3" customHeight="1" x14ac:dyDescent="0.45">
      <c r="A53" s="4" t="s">
        <v>101</v>
      </c>
      <c r="B53" s="25" t="s">
        <v>103</v>
      </c>
      <c r="C53" s="4" t="s">
        <v>48</v>
      </c>
      <c r="D53" s="26">
        <v>26</v>
      </c>
      <c r="E53" s="49"/>
      <c r="F53" s="48">
        <f t="shared" si="2"/>
        <v>0</v>
      </c>
    </row>
    <row r="54" spans="1:6" ht="42" customHeight="1" x14ac:dyDescent="0.45">
      <c r="A54" s="24" t="s">
        <v>117</v>
      </c>
      <c r="B54" s="15" t="s">
        <v>104</v>
      </c>
      <c r="C54" s="3" t="s">
        <v>53</v>
      </c>
      <c r="D54" s="21">
        <v>6</v>
      </c>
      <c r="E54" s="52"/>
      <c r="F54" s="48">
        <f t="shared" si="2"/>
        <v>0</v>
      </c>
    </row>
    <row r="55" spans="1:6" ht="78.900000000000006" customHeight="1" x14ac:dyDescent="0.45">
      <c r="A55" s="4" t="s">
        <v>118</v>
      </c>
      <c r="B55" s="15" t="s">
        <v>105</v>
      </c>
      <c r="C55" s="3" t="s">
        <v>53</v>
      </c>
      <c r="D55" s="21">
        <v>1</v>
      </c>
      <c r="E55" s="52"/>
      <c r="F55" s="48">
        <f t="shared" si="2"/>
        <v>0</v>
      </c>
    </row>
    <row r="56" spans="1:6" ht="20.9" customHeight="1" x14ac:dyDescent="0.45">
      <c r="A56" s="24" t="s">
        <v>119</v>
      </c>
      <c r="B56" s="15" t="s">
        <v>106</v>
      </c>
      <c r="C56" s="3" t="s">
        <v>53</v>
      </c>
      <c r="D56" s="21">
        <v>3</v>
      </c>
      <c r="E56" s="52"/>
      <c r="F56" s="48">
        <f t="shared" si="2"/>
        <v>0</v>
      </c>
    </row>
    <row r="57" spans="1:6" ht="38.6" customHeight="1" x14ac:dyDescent="0.45">
      <c r="A57" s="4" t="s">
        <v>120</v>
      </c>
      <c r="B57" s="15" t="s">
        <v>107</v>
      </c>
      <c r="C57" s="3" t="s">
        <v>53</v>
      </c>
      <c r="D57" s="21">
        <v>3</v>
      </c>
      <c r="E57" s="52"/>
      <c r="F57" s="48">
        <f t="shared" si="2"/>
        <v>0</v>
      </c>
    </row>
    <row r="58" spans="1:6" s="63" customFormat="1" ht="55.3" customHeight="1" x14ac:dyDescent="0.45">
      <c r="A58" s="24" t="s">
        <v>121</v>
      </c>
      <c r="B58" s="61" t="s">
        <v>108</v>
      </c>
      <c r="C58" s="6" t="s">
        <v>53</v>
      </c>
      <c r="D58" s="62">
        <v>6</v>
      </c>
      <c r="E58" s="50"/>
      <c r="F58" s="48">
        <f t="shared" si="2"/>
        <v>0</v>
      </c>
    </row>
    <row r="59" spans="1:6" s="66" customFormat="1" ht="44.6" customHeight="1" x14ac:dyDescent="0.45">
      <c r="A59" s="4" t="s">
        <v>122</v>
      </c>
      <c r="B59" s="64" t="s">
        <v>109</v>
      </c>
      <c r="C59" s="4" t="s">
        <v>53</v>
      </c>
      <c r="D59" s="65">
        <v>1</v>
      </c>
      <c r="E59" s="49"/>
      <c r="F59" s="48">
        <f t="shared" si="2"/>
        <v>0</v>
      </c>
    </row>
    <row r="60" spans="1:6" ht="61.3" customHeight="1" x14ac:dyDescent="0.45">
      <c r="A60" s="24" t="s">
        <v>123</v>
      </c>
      <c r="B60" s="15" t="s">
        <v>110</v>
      </c>
      <c r="C60" s="3" t="s">
        <v>53</v>
      </c>
      <c r="D60" s="21">
        <v>4</v>
      </c>
      <c r="E60" s="48"/>
      <c r="F60" s="48">
        <f t="shared" si="2"/>
        <v>0</v>
      </c>
    </row>
    <row r="61" spans="1:6" ht="58.75" customHeight="1" x14ac:dyDescent="0.45">
      <c r="A61" s="4" t="s">
        <v>124</v>
      </c>
      <c r="B61" s="15" t="s">
        <v>111</v>
      </c>
      <c r="C61" s="3" t="s">
        <v>53</v>
      </c>
      <c r="D61" s="21">
        <v>6</v>
      </c>
      <c r="E61" s="52"/>
      <c r="F61" s="48">
        <f t="shared" si="2"/>
        <v>0</v>
      </c>
    </row>
    <row r="62" spans="1:6" ht="74.599999999999994" customHeight="1" x14ac:dyDescent="0.45">
      <c r="A62" s="24" t="s">
        <v>125</v>
      </c>
      <c r="B62" s="15" t="s">
        <v>112</v>
      </c>
      <c r="C62" s="3" t="s">
        <v>0</v>
      </c>
      <c r="D62" s="21">
        <v>1</v>
      </c>
      <c r="E62" s="52"/>
      <c r="F62" s="48">
        <f t="shared" si="2"/>
        <v>0</v>
      </c>
    </row>
    <row r="63" spans="1:6" ht="20.9" customHeight="1" x14ac:dyDescent="0.45">
      <c r="A63" s="4" t="s">
        <v>126</v>
      </c>
      <c r="B63" s="15" t="s">
        <v>113</v>
      </c>
      <c r="C63" s="3" t="s">
        <v>53</v>
      </c>
      <c r="D63" s="21">
        <v>6</v>
      </c>
      <c r="E63" s="52"/>
      <c r="F63" s="48">
        <f t="shared" si="2"/>
        <v>0</v>
      </c>
    </row>
    <row r="64" spans="1:6" ht="29.15" customHeight="1" x14ac:dyDescent="0.45">
      <c r="A64" s="24" t="s">
        <v>127</v>
      </c>
      <c r="B64" s="15" t="s">
        <v>114</v>
      </c>
      <c r="C64" s="3" t="s">
        <v>53</v>
      </c>
      <c r="D64" s="21">
        <v>30</v>
      </c>
      <c r="E64" s="52"/>
      <c r="F64" s="48">
        <f t="shared" si="2"/>
        <v>0</v>
      </c>
    </row>
    <row r="65" spans="1:6" s="63" customFormat="1" ht="32.6" customHeight="1" x14ac:dyDescent="0.45">
      <c r="A65" s="4" t="s">
        <v>128</v>
      </c>
      <c r="B65" s="61" t="s">
        <v>115</v>
      </c>
      <c r="C65" s="6" t="s">
        <v>48</v>
      </c>
      <c r="D65" s="62">
        <v>10</v>
      </c>
      <c r="E65" s="50"/>
      <c r="F65" s="48">
        <f t="shared" si="2"/>
        <v>0</v>
      </c>
    </row>
    <row r="66" spans="1:6" s="66" customFormat="1" ht="36.9" customHeight="1" x14ac:dyDescent="0.45">
      <c r="A66" s="24" t="s">
        <v>129</v>
      </c>
      <c r="B66" s="64" t="s">
        <v>116</v>
      </c>
      <c r="C66" s="4" t="s">
        <v>0</v>
      </c>
      <c r="D66" s="65">
        <v>1</v>
      </c>
      <c r="E66" s="49"/>
      <c r="F66" s="48">
        <f t="shared" si="2"/>
        <v>0</v>
      </c>
    </row>
    <row r="67" spans="1:6" ht="33" customHeight="1" x14ac:dyDescent="0.45">
      <c r="A67" s="148" t="s">
        <v>130</v>
      </c>
      <c r="B67" s="149"/>
      <c r="C67" s="149"/>
      <c r="D67" s="149"/>
      <c r="E67" s="150"/>
      <c r="F67" s="51">
        <f>SUM(F52:F66)</f>
        <v>0</v>
      </c>
    </row>
    <row r="68" spans="1:6" ht="34.299999999999997" customHeight="1" x14ac:dyDescent="0.45">
      <c r="A68" s="22">
        <v>3.6</v>
      </c>
      <c r="B68" s="19" t="s">
        <v>131</v>
      </c>
      <c r="C68" s="67"/>
      <c r="D68" s="30"/>
      <c r="E68" s="50"/>
      <c r="F68" s="50"/>
    </row>
    <row r="69" spans="1:6" s="97" customFormat="1" ht="117.75" customHeight="1" x14ac:dyDescent="0.45">
      <c r="A69" s="94" t="s">
        <v>133</v>
      </c>
      <c r="B69" s="61" t="s">
        <v>132</v>
      </c>
      <c r="C69" s="4" t="s">
        <v>0</v>
      </c>
      <c r="D69" s="95">
        <v>1</v>
      </c>
      <c r="E69" s="96"/>
      <c r="F69" s="51">
        <f>E69*D69</f>
        <v>0</v>
      </c>
    </row>
    <row r="70" spans="1:6" ht="33" customHeight="1" x14ac:dyDescent="0.45">
      <c r="A70" s="148" t="s">
        <v>158</v>
      </c>
      <c r="B70" s="149"/>
      <c r="C70" s="149"/>
      <c r="D70" s="149"/>
      <c r="E70" s="150"/>
      <c r="F70" s="51">
        <f>F69</f>
        <v>0</v>
      </c>
    </row>
    <row r="71" spans="1:6" s="101" customFormat="1" ht="20.7" customHeight="1" x14ac:dyDescent="0.45">
      <c r="A71" s="87">
        <v>3.7</v>
      </c>
      <c r="B71" s="88" t="s">
        <v>137</v>
      </c>
      <c r="C71" s="98"/>
      <c r="D71" s="99"/>
      <c r="E71" s="100"/>
      <c r="F71" s="51">
        <f>F69</f>
        <v>0</v>
      </c>
    </row>
    <row r="72" spans="1:6" s="101" customFormat="1" ht="37" customHeight="1" x14ac:dyDescent="0.45">
      <c r="A72" s="3" t="s">
        <v>138</v>
      </c>
      <c r="B72" s="102" t="s">
        <v>135</v>
      </c>
      <c r="C72" s="103" t="s">
        <v>48</v>
      </c>
      <c r="D72" s="104">
        <f>(1.9*2)+(5.8*2)</f>
        <v>15.399999999999999</v>
      </c>
      <c r="E72" s="105"/>
      <c r="F72" s="51">
        <f>D72*E72</f>
        <v>0</v>
      </c>
    </row>
    <row r="73" spans="1:6" s="97" customFormat="1" ht="51.35" customHeight="1" x14ac:dyDescent="0.45">
      <c r="A73" s="3" t="s">
        <v>139</v>
      </c>
      <c r="B73" s="15" t="s">
        <v>136</v>
      </c>
      <c r="C73" s="4" t="s">
        <v>42</v>
      </c>
      <c r="D73" s="106">
        <f>4*0.8</f>
        <v>3.2</v>
      </c>
      <c r="E73" s="105"/>
      <c r="F73" s="51">
        <f>D73*E73</f>
        <v>0</v>
      </c>
    </row>
    <row r="74" spans="1:6" ht="33" customHeight="1" x14ac:dyDescent="0.45">
      <c r="A74" s="148" t="s">
        <v>140</v>
      </c>
      <c r="B74" s="149"/>
      <c r="C74" s="149"/>
      <c r="D74" s="149"/>
      <c r="E74" s="150"/>
      <c r="F74" s="51">
        <f>SUM(F72:F73)</f>
        <v>0</v>
      </c>
    </row>
    <row r="75" spans="1:6" ht="35.15" customHeight="1" x14ac:dyDescent="0.45">
      <c r="A75" s="22">
        <v>3.8</v>
      </c>
      <c r="B75" s="77" t="s">
        <v>141</v>
      </c>
      <c r="C75" s="67"/>
      <c r="D75" s="30"/>
      <c r="E75" s="50"/>
      <c r="F75" s="50"/>
    </row>
    <row r="76" spans="1:6" ht="49.75" customHeight="1" x14ac:dyDescent="0.45">
      <c r="A76" s="4" t="s">
        <v>150</v>
      </c>
      <c r="B76" s="17" t="s">
        <v>142</v>
      </c>
      <c r="C76" s="3" t="s">
        <v>44</v>
      </c>
      <c r="D76" s="21">
        <v>0.58500000000000008</v>
      </c>
      <c r="E76" s="48"/>
      <c r="F76" s="48">
        <f>D76*E76</f>
        <v>0</v>
      </c>
    </row>
    <row r="77" spans="1:6" ht="48.9" customHeight="1" x14ac:dyDescent="0.45">
      <c r="A77" s="4" t="s">
        <v>151</v>
      </c>
      <c r="B77" s="17" t="s">
        <v>143</v>
      </c>
      <c r="C77" s="3" t="s">
        <v>48</v>
      </c>
      <c r="D77" s="21">
        <v>15.3</v>
      </c>
      <c r="E77" s="48"/>
      <c r="F77" s="48">
        <f t="shared" ref="F77:F82" si="4">D77*E77</f>
        <v>0</v>
      </c>
    </row>
    <row r="78" spans="1:6" ht="44.15" customHeight="1" x14ac:dyDescent="0.45">
      <c r="A78" s="4" t="s">
        <v>152</v>
      </c>
      <c r="B78" s="17" t="s">
        <v>144</v>
      </c>
      <c r="C78" s="3" t="s">
        <v>48</v>
      </c>
      <c r="D78" s="21">
        <v>35</v>
      </c>
      <c r="E78" s="48"/>
      <c r="F78" s="48">
        <f t="shared" si="4"/>
        <v>0</v>
      </c>
    </row>
    <row r="79" spans="1:6" ht="40.75" customHeight="1" x14ac:dyDescent="0.45">
      <c r="A79" s="4" t="s">
        <v>153</v>
      </c>
      <c r="B79" s="17" t="s">
        <v>145</v>
      </c>
      <c r="C79" s="3" t="s">
        <v>42</v>
      </c>
      <c r="D79" s="21">
        <v>18.02</v>
      </c>
      <c r="E79" s="48"/>
      <c r="F79" s="48">
        <f t="shared" si="4"/>
        <v>0</v>
      </c>
    </row>
    <row r="80" spans="1:6" ht="53.5" customHeight="1" x14ac:dyDescent="0.45">
      <c r="A80" s="4" t="s">
        <v>154</v>
      </c>
      <c r="B80" s="17" t="s">
        <v>146</v>
      </c>
      <c r="C80" s="3" t="s">
        <v>48</v>
      </c>
      <c r="D80" s="21">
        <v>6.8</v>
      </c>
      <c r="E80" s="48"/>
      <c r="F80" s="48">
        <f t="shared" si="4"/>
        <v>0</v>
      </c>
    </row>
    <row r="81" spans="1:6" ht="29.15" customHeight="1" x14ac:dyDescent="0.45">
      <c r="A81" s="4" t="s">
        <v>155</v>
      </c>
      <c r="B81" s="17" t="s">
        <v>147</v>
      </c>
      <c r="C81" s="3" t="s">
        <v>48</v>
      </c>
      <c r="D81" s="21">
        <v>6</v>
      </c>
      <c r="E81" s="48"/>
      <c r="F81" s="48">
        <f t="shared" si="4"/>
        <v>0</v>
      </c>
    </row>
    <row r="82" spans="1:6" ht="53.5" customHeight="1" x14ac:dyDescent="0.45">
      <c r="A82" s="4" t="s">
        <v>156</v>
      </c>
      <c r="B82" s="17" t="s">
        <v>148</v>
      </c>
      <c r="C82" s="3" t="s">
        <v>0</v>
      </c>
      <c r="D82" s="21">
        <v>1</v>
      </c>
      <c r="E82" s="48"/>
      <c r="F82" s="48">
        <f t="shared" si="4"/>
        <v>0</v>
      </c>
    </row>
    <row r="83" spans="1:6" ht="30.9" customHeight="1" x14ac:dyDescent="0.45">
      <c r="A83" s="6"/>
      <c r="B83" s="77" t="s">
        <v>149</v>
      </c>
      <c r="C83" s="67"/>
      <c r="D83" s="30"/>
      <c r="E83" s="50"/>
      <c r="F83" s="51">
        <f>SUM(F76:F82)</f>
        <v>0</v>
      </c>
    </row>
    <row r="84" spans="1:6" ht="20.149999999999999" customHeight="1" x14ac:dyDescent="0.45">
      <c r="A84" s="151" t="s">
        <v>157</v>
      </c>
      <c r="B84" s="151"/>
      <c r="C84" s="151"/>
      <c r="D84" s="151"/>
      <c r="E84" s="151"/>
      <c r="F84" s="51">
        <f>F83+F74+F70+F67+F50+F47+F44+F33</f>
        <v>0</v>
      </c>
    </row>
    <row r="85" spans="1:6" ht="33.9" customHeight="1" x14ac:dyDescent="0.45">
      <c r="A85" s="110">
        <v>4</v>
      </c>
      <c r="B85" s="142" t="s">
        <v>159</v>
      </c>
      <c r="C85" s="143"/>
      <c r="D85" s="143"/>
      <c r="E85" s="143"/>
      <c r="F85" s="144"/>
    </row>
    <row r="86" spans="1:6" ht="47.6" x14ac:dyDescent="0.45">
      <c r="A86" s="4">
        <v>4.0999999999999996</v>
      </c>
      <c r="B86" s="15" t="s">
        <v>41</v>
      </c>
      <c r="C86" s="3" t="s">
        <v>42</v>
      </c>
      <c r="D86" s="21">
        <v>156</v>
      </c>
      <c r="E86" s="48"/>
      <c r="F86" s="48">
        <f>E86*D86</f>
        <v>0</v>
      </c>
    </row>
    <row r="87" spans="1:6" ht="47.6" x14ac:dyDescent="0.45">
      <c r="A87" s="4">
        <v>4.2</v>
      </c>
      <c r="B87" s="15" t="s">
        <v>43</v>
      </c>
      <c r="C87" s="3" t="s">
        <v>44</v>
      </c>
      <c r="D87" s="21">
        <v>46.8</v>
      </c>
      <c r="E87" s="48"/>
      <c r="F87" s="48">
        <f t="shared" ref="F87:F94" si="5">E87*D87</f>
        <v>0</v>
      </c>
    </row>
    <row r="88" spans="1:6" ht="31.75" x14ac:dyDescent="0.45">
      <c r="A88" s="4">
        <v>4.3</v>
      </c>
      <c r="B88" s="15" t="s">
        <v>45</v>
      </c>
      <c r="C88" s="3" t="s">
        <v>44</v>
      </c>
      <c r="D88" s="21">
        <v>7.8000000000000007</v>
      </c>
      <c r="E88" s="48"/>
      <c r="F88" s="48">
        <f t="shared" si="5"/>
        <v>0</v>
      </c>
    </row>
    <row r="89" spans="1:6" ht="93" customHeight="1" x14ac:dyDescent="0.45">
      <c r="A89" s="4">
        <v>4.4000000000000004</v>
      </c>
      <c r="B89" s="15" t="s">
        <v>160</v>
      </c>
      <c r="C89" s="3" t="s">
        <v>42</v>
      </c>
      <c r="D89" s="21">
        <v>156</v>
      </c>
      <c r="E89" s="48"/>
      <c r="F89" s="48">
        <f t="shared" si="5"/>
        <v>0</v>
      </c>
    </row>
    <row r="90" spans="1:6" ht="47.6" x14ac:dyDescent="0.45">
      <c r="A90" s="4">
        <v>4.5</v>
      </c>
      <c r="B90" s="15" t="s">
        <v>47</v>
      </c>
      <c r="C90" s="3" t="s">
        <v>48</v>
      </c>
      <c r="D90" s="21">
        <v>64</v>
      </c>
      <c r="E90" s="48"/>
      <c r="F90" s="48">
        <f t="shared" si="5"/>
        <v>0</v>
      </c>
    </row>
    <row r="91" spans="1:6" ht="31.75" x14ac:dyDescent="0.45">
      <c r="A91" s="4">
        <v>4.5999999999999996</v>
      </c>
      <c r="B91" s="15" t="s">
        <v>49</v>
      </c>
      <c r="C91" s="3" t="s">
        <v>48</v>
      </c>
      <c r="D91" s="21">
        <v>54</v>
      </c>
      <c r="E91" s="48"/>
      <c r="F91" s="48">
        <f t="shared" si="5"/>
        <v>0</v>
      </c>
    </row>
    <row r="92" spans="1:6" ht="93" customHeight="1" x14ac:dyDescent="0.45">
      <c r="A92" s="4">
        <v>4.7</v>
      </c>
      <c r="B92" s="15" t="s">
        <v>50</v>
      </c>
      <c r="C92" s="3" t="s">
        <v>48</v>
      </c>
      <c r="D92" s="21">
        <v>40</v>
      </c>
      <c r="E92" s="48"/>
      <c r="F92" s="48">
        <f t="shared" si="5"/>
        <v>0</v>
      </c>
    </row>
    <row r="93" spans="1:6" ht="63.45" x14ac:dyDescent="0.45">
      <c r="A93" s="4">
        <v>4.8</v>
      </c>
      <c r="B93" s="15" t="s">
        <v>51</v>
      </c>
      <c r="C93" s="3" t="s">
        <v>48</v>
      </c>
      <c r="D93" s="21">
        <v>40</v>
      </c>
      <c r="E93" s="48"/>
      <c r="F93" s="48">
        <f t="shared" si="5"/>
        <v>0</v>
      </c>
    </row>
    <row r="94" spans="1:6" ht="47.6" x14ac:dyDescent="0.45">
      <c r="A94" s="4">
        <v>4.9000000000000004</v>
      </c>
      <c r="B94" s="15" t="s">
        <v>161</v>
      </c>
      <c r="C94" s="3" t="s">
        <v>0</v>
      </c>
      <c r="D94" s="21">
        <v>1</v>
      </c>
      <c r="E94" s="48"/>
      <c r="F94" s="48">
        <f t="shared" si="5"/>
        <v>0</v>
      </c>
    </row>
    <row r="95" spans="1:6" ht="39.450000000000003" customHeight="1" x14ac:dyDescent="0.45">
      <c r="A95" s="148" t="s">
        <v>241</v>
      </c>
      <c r="B95" s="149"/>
      <c r="C95" s="149"/>
      <c r="D95" s="149"/>
      <c r="E95" s="150"/>
      <c r="F95" s="51">
        <f>SUM(F86:F94)</f>
        <v>0</v>
      </c>
    </row>
    <row r="96" spans="1:6" ht="40.299999999999997" customHeight="1" x14ac:dyDescent="0.45">
      <c r="A96" s="110">
        <v>5</v>
      </c>
      <c r="B96" s="138" t="s">
        <v>249</v>
      </c>
      <c r="C96" s="139"/>
      <c r="D96" s="139"/>
      <c r="E96" s="139"/>
      <c r="F96" s="140"/>
    </row>
    <row r="97" spans="1:6" s="27" customFormat="1" ht="95.15" x14ac:dyDescent="0.45">
      <c r="A97" s="4">
        <v>5.0999999999999996</v>
      </c>
      <c r="B97" s="39" t="s">
        <v>162</v>
      </c>
      <c r="C97" s="4" t="s">
        <v>42</v>
      </c>
      <c r="D97" s="47">
        <v>23.2</v>
      </c>
      <c r="E97" s="49"/>
      <c r="F97" s="49">
        <f>D97*E97</f>
        <v>0</v>
      </c>
    </row>
    <row r="98" spans="1:6" ht="130.30000000000001" customHeight="1" x14ac:dyDescent="0.45">
      <c r="A98" s="4">
        <v>5.2</v>
      </c>
      <c r="B98" s="71" t="s">
        <v>163</v>
      </c>
      <c r="C98" s="37" t="s">
        <v>42</v>
      </c>
      <c r="D98" s="38">
        <v>34.799999999999997</v>
      </c>
      <c r="E98" s="53"/>
      <c r="F98" s="49">
        <f t="shared" ref="F98:F103" si="6">D98*E98</f>
        <v>0</v>
      </c>
    </row>
    <row r="99" spans="1:6" ht="51" customHeight="1" x14ac:dyDescent="0.45">
      <c r="A99" s="4">
        <v>5.3</v>
      </c>
      <c r="B99" s="72" t="s">
        <v>164</v>
      </c>
      <c r="C99" s="36" t="s">
        <v>56</v>
      </c>
      <c r="D99" s="36">
        <v>2</v>
      </c>
      <c r="E99" s="54"/>
      <c r="F99" s="49">
        <f t="shared" si="6"/>
        <v>0</v>
      </c>
    </row>
    <row r="100" spans="1:6" ht="47.6" customHeight="1" x14ac:dyDescent="0.45">
      <c r="A100" s="4">
        <v>5.4</v>
      </c>
      <c r="B100" s="72" t="s">
        <v>165</v>
      </c>
      <c r="C100" s="36" t="s">
        <v>42</v>
      </c>
      <c r="D100" s="36">
        <v>5.7</v>
      </c>
      <c r="E100" s="54"/>
      <c r="F100" s="49">
        <f t="shared" si="6"/>
        <v>0</v>
      </c>
    </row>
    <row r="101" spans="1:6" ht="111" x14ac:dyDescent="0.45">
      <c r="A101" s="4">
        <v>5.5</v>
      </c>
      <c r="B101" s="72" t="s">
        <v>166</v>
      </c>
      <c r="C101" s="36" t="s">
        <v>42</v>
      </c>
      <c r="D101" s="36">
        <v>28.8</v>
      </c>
      <c r="E101" s="54"/>
      <c r="F101" s="49">
        <f t="shared" si="6"/>
        <v>0</v>
      </c>
    </row>
    <row r="102" spans="1:6" ht="57.9" customHeight="1" x14ac:dyDescent="0.45">
      <c r="A102" s="4">
        <v>5.6</v>
      </c>
      <c r="B102" s="72" t="s">
        <v>167</v>
      </c>
      <c r="C102" s="36" t="s">
        <v>59</v>
      </c>
      <c r="D102" s="36">
        <v>4</v>
      </c>
      <c r="E102" s="54"/>
      <c r="F102" s="49">
        <f t="shared" si="6"/>
        <v>0</v>
      </c>
    </row>
    <row r="103" spans="1:6" ht="56.15" customHeight="1" x14ac:dyDescent="0.45">
      <c r="A103" s="4">
        <v>5.7</v>
      </c>
      <c r="B103" s="72" t="s">
        <v>168</v>
      </c>
      <c r="C103" s="36" t="s">
        <v>42</v>
      </c>
      <c r="D103" s="36">
        <v>9.1</v>
      </c>
      <c r="E103" s="54"/>
      <c r="F103" s="49">
        <f t="shared" si="6"/>
        <v>0</v>
      </c>
    </row>
    <row r="104" spans="1:6" ht="30.9" customHeight="1" x14ac:dyDescent="0.45">
      <c r="A104" s="6"/>
      <c r="B104" s="77" t="s">
        <v>248</v>
      </c>
      <c r="C104" s="67"/>
      <c r="D104" s="30"/>
      <c r="E104" s="50"/>
      <c r="F104" s="51">
        <f>SUM(F97:F103)</f>
        <v>0</v>
      </c>
    </row>
    <row r="105" spans="1:6" ht="35.6" customHeight="1" x14ac:dyDescent="0.45">
      <c r="A105" s="110">
        <v>6</v>
      </c>
      <c r="B105" s="111" t="s">
        <v>169</v>
      </c>
      <c r="C105" s="112"/>
      <c r="D105" s="113"/>
      <c r="E105" s="114"/>
      <c r="F105" s="115"/>
    </row>
    <row r="106" spans="1:6" ht="74.150000000000006" customHeight="1" x14ac:dyDescent="0.45">
      <c r="A106" s="81">
        <v>6.1</v>
      </c>
      <c r="B106" s="61" t="s">
        <v>13</v>
      </c>
      <c r="C106" s="67" t="s">
        <v>14</v>
      </c>
      <c r="D106" s="30">
        <v>184.79999999999998</v>
      </c>
      <c r="E106" s="50"/>
      <c r="F106" s="51">
        <f>D106*E106</f>
        <v>0</v>
      </c>
    </row>
    <row r="107" spans="1:6" ht="48.9" customHeight="1" x14ac:dyDescent="0.45">
      <c r="A107" s="81">
        <v>6.2</v>
      </c>
      <c r="B107" s="61" t="s">
        <v>15</v>
      </c>
      <c r="C107" s="67" t="s">
        <v>16</v>
      </c>
      <c r="D107" s="30">
        <v>264</v>
      </c>
      <c r="E107" s="50"/>
      <c r="F107" s="51">
        <f t="shared" ref="F107:F119" si="7">D107*E107</f>
        <v>0</v>
      </c>
    </row>
    <row r="108" spans="1:6" ht="47.6" customHeight="1" x14ac:dyDescent="0.45">
      <c r="A108" s="81">
        <v>6.3</v>
      </c>
      <c r="B108" s="61" t="s">
        <v>17</v>
      </c>
      <c r="C108" s="67" t="s">
        <v>14</v>
      </c>
      <c r="D108" s="30">
        <v>105.6</v>
      </c>
      <c r="E108" s="50"/>
      <c r="F108" s="51">
        <f t="shared" si="7"/>
        <v>0</v>
      </c>
    </row>
    <row r="109" spans="1:6" ht="45.45" customHeight="1" x14ac:dyDescent="0.45">
      <c r="A109" s="81">
        <v>6.4</v>
      </c>
      <c r="B109" s="61" t="s">
        <v>18</v>
      </c>
      <c r="C109" s="67" t="s">
        <v>14</v>
      </c>
      <c r="D109" s="30">
        <v>8.8000000000000007</v>
      </c>
      <c r="E109" s="50"/>
      <c r="F109" s="51">
        <f t="shared" si="7"/>
        <v>0</v>
      </c>
    </row>
    <row r="110" spans="1:6" ht="37.299999999999997" customHeight="1" x14ac:dyDescent="0.45">
      <c r="A110" s="81">
        <v>6.5</v>
      </c>
      <c r="B110" s="61" t="s">
        <v>19</v>
      </c>
      <c r="C110" s="67" t="s">
        <v>14</v>
      </c>
      <c r="D110" s="30">
        <v>4.4000000000000004</v>
      </c>
      <c r="E110" s="50"/>
      <c r="F110" s="51">
        <f t="shared" si="7"/>
        <v>0</v>
      </c>
    </row>
    <row r="111" spans="1:6" ht="43.3" customHeight="1" x14ac:dyDescent="0.45">
      <c r="A111" s="81">
        <v>6.6</v>
      </c>
      <c r="B111" s="61" t="s">
        <v>20</v>
      </c>
      <c r="C111" s="67" t="s">
        <v>16</v>
      </c>
      <c r="D111" s="30">
        <v>220</v>
      </c>
      <c r="E111" s="50"/>
      <c r="F111" s="51">
        <f t="shared" si="7"/>
        <v>0</v>
      </c>
    </row>
    <row r="112" spans="1:6" ht="45" customHeight="1" x14ac:dyDescent="0.45">
      <c r="A112" s="81">
        <v>6.7</v>
      </c>
      <c r="B112" s="61" t="s">
        <v>21</v>
      </c>
      <c r="C112" s="67" t="s">
        <v>16</v>
      </c>
      <c r="D112" s="30">
        <v>198</v>
      </c>
      <c r="E112" s="50"/>
      <c r="F112" s="51">
        <f t="shared" si="7"/>
        <v>0</v>
      </c>
    </row>
    <row r="113" spans="1:6" ht="83.6" customHeight="1" x14ac:dyDescent="0.45">
      <c r="A113" s="81">
        <v>6.8</v>
      </c>
      <c r="B113" s="61" t="s">
        <v>26</v>
      </c>
      <c r="C113" s="67" t="s">
        <v>14</v>
      </c>
      <c r="D113" s="30">
        <v>0.55999999999999994</v>
      </c>
      <c r="E113" s="50"/>
      <c r="F113" s="51">
        <f t="shared" si="7"/>
        <v>0</v>
      </c>
    </row>
    <row r="114" spans="1:6" ht="89.15" customHeight="1" x14ac:dyDescent="0.45">
      <c r="A114" s="81">
        <v>6.9</v>
      </c>
      <c r="B114" s="61" t="s">
        <v>27</v>
      </c>
      <c r="C114" s="67" t="s">
        <v>14</v>
      </c>
      <c r="D114" s="30">
        <v>3.78</v>
      </c>
      <c r="E114" s="50"/>
      <c r="F114" s="51">
        <f t="shared" si="7"/>
        <v>0</v>
      </c>
    </row>
    <row r="115" spans="1:6" ht="48.9" customHeight="1" x14ac:dyDescent="0.45">
      <c r="A115" s="107">
        <v>6.1</v>
      </c>
      <c r="B115" s="61" t="s">
        <v>22</v>
      </c>
      <c r="C115" s="67" t="s">
        <v>23</v>
      </c>
      <c r="D115" s="30">
        <v>1</v>
      </c>
      <c r="E115" s="50"/>
      <c r="F115" s="51">
        <f t="shared" si="7"/>
        <v>0</v>
      </c>
    </row>
    <row r="116" spans="1:6" s="63" customFormat="1" ht="100.75" customHeight="1" x14ac:dyDescent="0.45">
      <c r="A116" s="107">
        <v>6.11</v>
      </c>
      <c r="B116" s="68" t="s">
        <v>28</v>
      </c>
      <c r="C116" s="67" t="s">
        <v>14</v>
      </c>
      <c r="D116" s="30">
        <v>129.35999999999999</v>
      </c>
      <c r="E116" s="50"/>
      <c r="F116" s="51">
        <f t="shared" si="7"/>
        <v>0</v>
      </c>
    </row>
    <row r="117" spans="1:6" ht="83.6" customHeight="1" x14ac:dyDescent="0.45">
      <c r="A117" s="107">
        <v>6.12</v>
      </c>
      <c r="B117" s="61" t="s">
        <v>26</v>
      </c>
      <c r="C117" s="67" t="s">
        <v>14</v>
      </c>
      <c r="D117" s="30">
        <v>0.55999999999999994</v>
      </c>
      <c r="E117" s="50"/>
      <c r="F117" s="51">
        <f t="shared" si="7"/>
        <v>0</v>
      </c>
    </row>
    <row r="118" spans="1:6" ht="89.15" customHeight="1" x14ac:dyDescent="0.45">
      <c r="A118" s="107">
        <v>6.13</v>
      </c>
      <c r="B118" s="61" t="s">
        <v>27</v>
      </c>
      <c r="C118" s="67" t="s">
        <v>14</v>
      </c>
      <c r="D118" s="30">
        <v>3.78</v>
      </c>
      <c r="E118" s="50"/>
      <c r="F118" s="51">
        <f t="shared" si="7"/>
        <v>0</v>
      </c>
    </row>
    <row r="119" spans="1:6" ht="46.3" customHeight="1" x14ac:dyDescent="0.45">
      <c r="A119" s="107">
        <v>6.14</v>
      </c>
      <c r="B119" s="61" t="s">
        <v>22</v>
      </c>
      <c r="C119" s="67" t="s">
        <v>23</v>
      </c>
      <c r="D119" s="30">
        <v>1</v>
      </c>
      <c r="E119" s="50"/>
      <c r="F119" s="51">
        <f t="shared" si="7"/>
        <v>0</v>
      </c>
    </row>
    <row r="120" spans="1:6" ht="34.75" customHeight="1" x14ac:dyDescent="0.45">
      <c r="A120" s="155" t="s">
        <v>251</v>
      </c>
      <c r="B120" s="156"/>
      <c r="C120" s="156"/>
      <c r="D120" s="156"/>
      <c r="E120" s="157"/>
      <c r="F120" s="51">
        <f>SUM(F106:F119)</f>
        <v>0</v>
      </c>
    </row>
    <row r="121" spans="1:6" ht="38.6" customHeight="1" x14ac:dyDescent="0.45">
      <c r="A121" s="110">
        <v>7</v>
      </c>
      <c r="B121" s="138" t="s">
        <v>170</v>
      </c>
      <c r="C121" s="139"/>
      <c r="D121" s="139"/>
      <c r="E121" s="139"/>
      <c r="F121" s="140"/>
    </row>
    <row r="122" spans="1:6" ht="100.75" customHeight="1" x14ac:dyDescent="0.45">
      <c r="A122" s="6">
        <v>7.1</v>
      </c>
      <c r="B122" s="68" t="s">
        <v>171</v>
      </c>
      <c r="C122" s="67" t="s">
        <v>44</v>
      </c>
      <c r="D122" s="30">
        <v>10.9125</v>
      </c>
      <c r="E122" s="50"/>
      <c r="F122" s="50">
        <f>D122*E122</f>
        <v>0</v>
      </c>
    </row>
    <row r="123" spans="1:6" ht="93.9" customHeight="1" x14ac:dyDescent="0.45">
      <c r="A123" s="6">
        <v>7.2</v>
      </c>
      <c r="B123" s="68" t="s">
        <v>172</v>
      </c>
      <c r="C123" s="67" t="s">
        <v>44</v>
      </c>
      <c r="D123" s="30">
        <v>2.243125</v>
      </c>
      <c r="E123" s="50"/>
      <c r="F123" s="50">
        <f t="shared" ref="F123:F149" si="8">D123*E123</f>
        <v>0</v>
      </c>
    </row>
    <row r="124" spans="1:6" ht="63.45" x14ac:dyDescent="0.45">
      <c r="A124" s="6">
        <v>7.3</v>
      </c>
      <c r="B124" s="68" t="s">
        <v>173</v>
      </c>
      <c r="C124" s="67" t="s">
        <v>53</v>
      </c>
      <c r="D124" s="30">
        <v>1</v>
      </c>
      <c r="E124" s="50"/>
      <c r="F124" s="50">
        <f t="shared" si="8"/>
        <v>0</v>
      </c>
    </row>
    <row r="125" spans="1:6" ht="63.45" x14ac:dyDescent="0.45">
      <c r="A125" s="6">
        <v>7.4</v>
      </c>
      <c r="B125" s="68" t="s">
        <v>174</v>
      </c>
      <c r="C125" s="67" t="s">
        <v>53</v>
      </c>
      <c r="D125" s="30">
        <v>2</v>
      </c>
      <c r="E125" s="50"/>
      <c r="F125" s="50">
        <f t="shared" si="8"/>
        <v>0</v>
      </c>
    </row>
    <row r="126" spans="1:6" ht="51" customHeight="1" x14ac:dyDescent="0.45">
      <c r="A126" s="6">
        <v>7.5</v>
      </c>
      <c r="B126" s="68" t="s">
        <v>175</v>
      </c>
      <c r="C126" s="67" t="s">
        <v>53</v>
      </c>
      <c r="D126" s="30">
        <v>2</v>
      </c>
      <c r="E126" s="50"/>
      <c r="F126" s="50">
        <f t="shared" si="8"/>
        <v>0</v>
      </c>
    </row>
    <row r="127" spans="1:6" ht="47.6" x14ac:dyDescent="0.45">
      <c r="A127" s="6">
        <v>7.6</v>
      </c>
      <c r="B127" s="68" t="s">
        <v>176</v>
      </c>
      <c r="C127" s="67" t="s">
        <v>44</v>
      </c>
      <c r="D127" s="30">
        <v>4.8</v>
      </c>
      <c r="E127" s="50"/>
      <c r="F127" s="50">
        <f t="shared" si="8"/>
        <v>0</v>
      </c>
    </row>
    <row r="128" spans="1:6" ht="31.3" customHeight="1" x14ac:dyDescent="0.45">
      <c r="A128" s="6">
        <v>7.7</v>
      </c>
      <c r="B128" s="39" t="s">
        <v>177</v>
      </c>
      <c r="C128" s="40" t="s">
        <v>44</v>
      </c>
      <c r="D128" s="41">
        <v>0.24</v>
      </c>
      <c r="E128" s="55"/>
      <c r="F128" s="50">
        <f t="shared" si="8"/>
        <v>0</v>
      </c>
    </row>
    <row r="129" spans="1:6" ht="47.6" x14ac:dyDescent="0.45">
      <c r="A129" s="6">
        <v>7.8</v>
      </c>
      <c r="B129" s="42" t="s">
        <v>178</v>
      </c>
      <c r="C129" s="40" t="s">
        <v>44</v>
      </c>
      <c r="D129" s="43">
        <v>3.84</v>
      </c>
      <c r="E129" s="56"/>
      <c r="F129" s="50">
        <f t="shared" si="8"/>
        <v>0</v>
      </c>
    </row>
    <row r="130" spans="1:6" ht="44.15" customHeight="1" x14ac:dyDescent="0.45">
      <c r="A130" s="6">
        <v>7.9</v>
      </c>
      <c r="B130" s="68" t="s">
        <v>179</v>
      </c>
      <c r="C130" s="67" t="s">
        <v>42</v>
      </c>
      <c r="D130" s="30">
        <v>3.2</v>
      </c>
      <c r="E130" s="50"/>
      <c r="F130" s="50">
        <f t="shared" si="8"/>
        <v>0</v>
      </c>
    </row>
    <row r="131" spans="1:6" ht="33" customHeight="1" x14ac:dyDescent="0.45">
      <c r="A131" s="107">
        <v>7.1</v>
      </c>
      <c r="B131" s="68" t="s">
        <v>180</v>
      </c>
      <c r="C131" s="67" t="s">
        <v>48</v>
      </c>
      <c r="D131" s="30">
        <v>8</v>
      </c>
      <c r="E131" s="50"/>
      <c r="F131" s="50">
        <f t="shared" si="8"/>
        <v>0</v>
      </c>
    </row>
    <row r="132" spans="1:6" ht="56.6" customHeight="1" x14ac:dyDescent="0.45">
      <c r="A132" s="107">
        <v>7.11</v>
      </c>
      <c r="B132" s="68" t="s">
        <v>181</v>
      </c>
      <c r="C132" s="67" t="s">
        <v>44</v>
      </c>
      <c r="D132" s="30">
        <v>5.6000000000000005</v>
      </c>
      <c r="E132" s="50"/>
      <c r="F132" s="50">
        <f t="shared" si="8"/>
        <v>0</v>
      </c>
    </row>
    <row r="133" spans="1:6" ht="51.45" customHeight="1" x14ac:dyDescent="0.45">
      <c r="A133" s="107">
        <v>7.12</v>
      </c>
      <c r="B133" s="68" t="s">
        <v>182</v>
      </c>
      <c r="C133" s="67" t="s">
        <v>44</v>
      </c>
      <c r="D133" s="30">
        <v>0.4200000000000001</v>
      </c>
      <c r="E133" s="50"/>
      <c r="F133" s="50">
        <f t="shared" si="8"/>
        <v>0</v>
      </c>
    </row>
    <row r="134" spans="1:6" ht="51" customHeight="1" x14ac:dyDescent="0.45">
      <c r="A134" s="107">
        <v>7.13</v>
      </c>
      <c r="B134" s="68" t="s">
        <v>183</v>
      </c>
      <c r="C134" s="67" t="s">
        <v>44</v>
      </c>
      <c r="D134" s="30">
        <v>0.32000000000000006</v>
      </c>
      <c r="E134" s="50"/>
      <c r="F134" s="50">
        <f t="shared" si="8"/>
        <v>0</v>
      </c>
    </row>
    <row r="135" spans="1:6" ht="79.3" x14ac:dyDescent="0.45">
      <c r="A135" s="107">
        <v>7.14</v>
      </c>
      <c r="B135" s="68" t="s">
        <v>184</v>
      </c>
      <c r="C135" s="67" t="s">
        <v>42</v>
      </c>
      <c r="D135" s="30">
        <v>9.75</v>
      </c>
      <c r="E135" s="50"/>
      <c r="F135" s="50">
        <f t="shared" si="8"/>
        <v>0</v>
      </c>
    </row>
    <row r="136" spans="1:6" ht="31.3" customHeight="1" x14ac:dyDescent="0.45">
      <c r="A136" s="107">
        <v>7.15</v>
      </c>
      <c r="B136" s="39" t="s">
        <v>185</v>
      </c>
      <c r="C136" s="40" t="s">
        <v>42</v>
      </c>
      <c r="D136" s="41">
        <v>17.299999999999997</v>
      </c>
      <c r="E136" s="55"/>
      <c r="F136" s="50">
        <f t="shared" si="8"/>
        <v>0</v>
      </c>
    </row>
    <row r="137" spans="1:6" ht="43.1" customHeight="1" x14ac:dyDescent="0.45">
      <c r="A137" s="107">
        <v>7.16</v>
      </c>
      <c r="B137" s="42" t="s">
        <v>186</v>
      </c>
      <c r="C137" s="40" t="s">
        <v>42</v>
      </c>
      <c r="D137" s="43">
        <v>28</v>
      </c>
      <c r="E137" s="56"/>
      <c r="F137" s="50">
        <f t="shared" si="8"/>
        <v>0</v>
      </c>
    </row>
    <row r="138" spans="1:6" ht="38.15" customHeight="1" x14ac:dyDescent="0.45">
      <c r="A138" s="107">
        <v>7.17</v>
      </c>
      <c r="B138" s="68" t="s">
        <v>187</v>
      </c>
      <c r="C138" s="67" t="s">
        <v>42</v>
      </c>
      <c r="D138" s="30">
        <v>28</v>
      </c>
      <c r="E138" s="50"/>
      <c r="F138" s="50">
        <f t="shared" si="8"/>
        <v>0</v>
      </c>
    </row>
    <row r="139" spans="1:6" ht="63.45" x14ac:dyDescent="0.45">
      <c r="A139" s="107">
        <v>7.1800000000000104</v>
      </c>
      <c r="B139" s="68" t="s">
        <v>188</v>
      </c>
      <c r="C139" s="67" t="s">
        <v>0</v>
      </c>
      <c r="D139" s="30">
        <v>1</v>
      </c>
      <c r="E139" s="50"/>
      <c r="F139" s="50">
        <f t="shared" si="8"/>
        <v>0</v>
      </c>
    </row>
    <row r="140" spans="1:6" ht="89.6" customHeight="1" x14ac:dyDescent="0.45">
      <c r="A140" s="107">
        <v>7.1900000000000102</v>
      </c>
      <c r="B140" s="68" t="s">
        <v>189</v>
      </c>
      <c r="C140" s="67" t="s">
        <v>42</v>
      </c>
      <c r="D140" s="30">
        <v>62.400000000000006</v>
      </c>
      <c r="E140" s="50"/>
      <c r="F140" s="50">
        <f t="shared" si="8"/>
        <v>0</v>
      </c>
    </row>
    <row r="141" spans="1:6" ht="47.6" x14ac:dyDescent="0.45">
      <c r="A141" s="107">
        <v>7.2000000000000099</v>
      </c>
      <c r="B141" s="68" t="s">
        <v>190</v>
      </c>
      <c r="C141" s="67" t="s">
        <v>44</v>
      </c>
      <c r="D141" s="30">
        <v>0.27599999999999997</v>
      </c>
      <c r="E141" s="50"/>
      <c r="F141" s="50">
        <f t="shared" si="8"/>
        <v>0</v>
      </c>
    </row>
    <row r="142" spans="1:6" ht="111" x14ac:dyDescent="0.45">
      <c r="A142" s="107">
        <v>7.2100000000000097</v>
      </c>
      <c r="B142" s="39" t="s">
        <v>191</v>
      </c>
      <c r="C142" s="40" t="s">
        <v>0</v>
      </c>
      <c r="D142" s="41">
        <v>1</v>
      </c>
      <c r="E142" s="55"/>
      <c r="F142" s="50">
        <f t="shared" si="8"/>
        <v>0</v>
      </c>
    </row>
    <row r="143" spans="1:6" ht="63.45" x14ac:dyDescent="0.45">
      <c r="A143" s="107">
        <v>7.2200000000000104</v>
      </c>
      <c r="B143" s="42" t="s">
        <v>192</v>
      </c>
      <c r="C143" s="40" t="s">
        <v>42</v>
      </c>
      <c r="D143" s="43">
        <v>3.2199999999999998</v>
      </c>
      <c r="E143" s="56"/>
      <c r="F143" s="50">
        <f t="shared" si="8"/>
        <v>0</v>
      </c>
    </row>
    <row r="144" spans="1:6" ht="71.150000000000006" customHeight="1" x14ac:dyDescent="0.45">
      <c r="A144" s="107">
        <v>7.2300000000000102</v>
      </c>
      <c r="B144" s="42" t="s">
        <v>193</v>
      </c>
      <c r="C144" s="40" t="s">
        <v>42</v>
      </c>
      <c r="D144" s="43">
        <v>4.8</v>
      </c>
      <c r="E144" s="56"/>
      <c r="F144" s="50">
        <f t="shared" si="8"/>
        <v>0</v>
      </c>
    </row>
    <row r="145" spans="1:6" ht="56.6" customHeight="1" x14ac:dyDescent="0.45">
      <c r="A145" s="107">
        <v>7.24000000000001</v>
      </c>
      <c r="B145" s="68" t="s">
        <v>194</v>
      </c>
      <c r="C145" s="67" t="s">
        <v>42</v>
      </c>
      <c r="D145" s="30">
        <v>14.7</v>
      </c>
      <c r="E145" s="50"/>
      <c r="F145" s="50">
        <f t="shared" si="8"/>
        <v>0</v>
      </c>
    </row>
    <row r="146" spans="1:6" ht="45.9" customHeight="1" x14ac:dyDescent="0.45">
      <c r="A146" s="107">
        <v>7.2500000000000098</v>
      </c>
      <c r="B146" s="68" t="s">
        <v>195</v>
      </c>
      <c r="C146" s="67" t="s">
        <v>42</v>
      </c>
      <c r="D146" s="30">
        <v>2.76</v>
      </c>
      <c r="E146" s="50"/>
      <c r="F146" s="50">
        <f t="shared" si="8"/>
        <v>0</v>
      </c>
    </row>
    <row r="147" spans="1:6" ht="113.15" customHeight="1" x14ac:dyDescent="0.45">
      <c r="A147" s="107">
        <v>7.2600000000000096</v>
      </c>
      <c r="B147" s="68" t="s">
        <v>196</v>
      </c>
      <c r="C147" s="67" t="s">
        <v>0</v>
      </c>
      <c r="D147" s="30">
        <v>1</v>
      </c>
      <c r="E147" s="50"/>
      <c r="F147" s="50">
        <f t="shared" si="8"/>
        <v>0</v>
      </c>
    </row>
    <row r="148" spans="1:6" ht="62.15" customHeight="1" x14ac:dyDescent="0.45">
      <c r="A148" s="107">
        <v>7.2700000000000102</v>
      </c>
      <c r="B148" s="68" t="s">
        <v>197</v>
      </c>
      <c r="C148" s="67" t="s">
        <v>0</v>
      </c>
      <c r="D148" s="30">
        <v>1</v>
      </c>
      <c r="E148" s="50"/>
      <c r="F148" s="50">
        <f t="shared" si="8"/>
        <v>0</v>
      </c>
    </row>
    <row r="149" spans="1:6" ht="95.15" x14ac:dyDescent="0.45">
      <c r="A149" s="107">
        <v>7.28000000000001</v>
      </c>
      <c r="B149" s="39" t="s">
        <v>198</v>
      </c>
      <c r="C149" s="40" t="s">
        <v>0</v>
      </c>
      <c r="D149" s="41">
        <v>1</v>
      </c>
      <c r="E149" s="55"/>
      <c r="F149" s="50">
        <f t="shared" si="8"/>
        <v>0</v>
      </c>
    </row>
    <row r="150" spans="1:6" ht="45" customHeight="1" x14ac:dyDescent="0.45">
      <c r="A150" s="155" t="s">
        <v>247</v>
      </c>
      <c r="B150" s="156"/>
      <c r="C150" s="156"/>
      <c r="D150" s="156"/>
      <c r="E150" s="157"/>
      <c r="F150" s="51">
        <f>SUM(F122:F149)</f>
        <v>0</v>
      </c>
    </row>
    <row r="151" spans="1:6" s="20" customFormat="1" ht="39" customHeight="1" x14ac:dyDescent="0.45">
      <c r="A151" s="108">
        <v>8</v>
      </c>
      <c r="B151" s="138" t="s">
        <v>199</v>
      </c>
      <c r="C151" s="139"/>
      <c r="D151" s="139"/>
      <c r="E151" s="139"/>
      <c r="F151" s="140"/>
    </row>
    <row r="152" spans="1:6" s="20" customFormat="1" ht="27.9" customHeight="1" x14ac:dyDescent="0.45">
      <c r="A152" s="18">
        <v>8.1</v>
      </c>
      <c r="B152" s="78" t="s">
        <v>246</v>
      </c>
      <c r="C152" s="79"/>
      <c r="D152" s="79"/>
      <c r="E152" s="79"/>
      <c r="F152" s="79"/>
    </row>
    <row r="153" spans="1:6" ht="79.3" x14ac:dyDescent="0.45">
      <c r="A153" s="5" t="s">
        <v>29</v>
      </c>
      <c r="B153" s="17" t="s">
        <v>200</v>
      </c>
      <c r="C153" s="6" t="s">
        <v>53</v>
      </c>
      <c r="D153" s="34">
        <v>1</v>
      </c>
      <c r="E153" s="44"/>
      <c r="F153" s="45">
        <f>D153*E153</f>
        <v>0</v>
      </c>
    </row>
    <row r="154" spans="1:6" ht="47.6" x14ac:dyDescent="0.45">
      <c r="A154" s="5" t="s">
        <v>30</v>
      </c>
      <c r="B154" s="9" t="s">
        <v>201</v>
      </c>
      <c r="C154" s="3" t="s">
        <v>42</v>
      </c>
      <c r="D154" s="21">
        <v>35.099999999999994</v>
      </c>
      <c r="E154" s="46"/>
      <c r="F154" s="45">
        <f t="shared" ref="F154:F168" si="9">D154*E154</f>
        <v>0</v>
      </c>
    </row>
    <row r="155" spans="1:6" ht="52.1" customHeight="1" x14ac:dyDescent="0.45">
      <c r="A155" s="5" t="s">
        <v>33</v>
      </c>
      <c r="B155" s="17" t="s">
        <v>202</v>
      </c>
      <c r="C155" s="6" t="s">
        <v>42</v>
      </c>
      <c r="D155" s="34">
        <v>35.099999999999994</v>
      </c>
      <c r="E155" s="44"/>
      <c r="F155" s="45">
        <f t="shared" si="9"/>
        <v>0</v>
      </c>
    </row>
    <row r="156" spans="1:6" ht="47.6" x14ac:dyDescent="0.45">
      <c r="A156" s="5" t="s">
        <v>32</v>
      </c>
      <c r="B156" s="9" t="s">
        <v>203</v>
      </c>
      <c r="C156" s="5" t="s">
        <v>42</v>
      </c>
      <c r="D156" s="33">
        <v>8.1</v>
      </c>
      <c r="E156" s="44"/>
      <c r="F156" s="45">
        <f t="shared" si="9"/>
        <v>0</v>
      </c>
    </row>
    <row r="157" spans="1:6" s="13" customFormat="1" ht="47.6" x14ac:dyDescent="0.45">
      <c r="A157" s="5" t="s">
        <v>34</v>
      </c>
      <c r="B157" s="9" t="s">
        <v>204</v>
      </c>
      <c r="C157" s="3" t="s">
        <v>42</v>
      </c>
      <c r="D157" s="21">
        <v>9.27</v>
      </c>
      <c r="E157" s="35"/>
      <c r="F157" s="45">
        <f t="shared" si="9"/>
        <v>0</v>
      </c>
    </row>
    <row r="158" spans="1:6" ht="93.9" customHeight="1" x14ac:dyDescent="0.45">
      <c r="A158" s="5" t="s">
        <v>35</v>
      </c>
      <c r="B158" s="17" t="s">
        <v>205</v>
      </c>
      <c r="C158" s="3" t="s">
        <v>0</v>
      </c>
      <c r="D158" s="21">
        <v>1</v>
      </c>
      <c r="E158" s="35"/>
      <c r="F158" s="45">
        <f t="shared" si="9"/>
        <v>0</v>
      </c>
    </row>
    <row r="159" spans="1:6" ht="47.6" x14ac:dyDescent="0.45">
      <c r="A159" s="5" t="s">
        <v>36</v>
      </c>
      <c r="B159" s="29" t="s">
        <v>206</v>
      </c>
      <c r="C159" s="5" t="s">
        <v>44</v>
      </c>
      <c r="D159" s="28">
        <v>0.21600000000000003</v>
      </c>
      <c r="E159" s="34"/>
      <c r="F159" s="45">
        <f t="shared" si="9"/>
        <v>0</v>
      </c>
    </row>
    <row r="160" spans="1:6" s="13" customFormat="1" ht="114.45" customHeight="1" x14ac:dyDescent="0.45">
      <c r="A160" s="5" t="s">
        <v>31</v>
      </c>
      <c r="B160" s="9" t="s">
        <v>207</v>
      </c>
      <c r="C160" s="3" t="s">
        <v>0</v>
      </c>
      <c r="D160" s="21">
        <v>1</v>
      </c>
      <c r="E160" s="35"/>
      <c r="F160" s="45">
        <f t="shared" si="9"/>
        <v>0</v>
      </c>
    </row>
    <row r="161" spans="1:6" ht="78.45" customHeight="1" x14ac:dyDescent="0.45">
      <c r="A161" s="5" t="s">
        <v>37</v>
      </c>
      <c r="B161" s="17" t="s">
        <v>208</v>
      </c>
      <c r="C161" s="3" t="s">
        <v>42</v>
      </c>
      <c r="D161" s="21">
        <v>2.52</v>
      </c>
      <c r="E161" s="35"/>
      <c r="F161" s="45">
        <f t="shared" si="9"/>
        <v>0</v>
      </c>
    </row>
    <row r="162" spans="1:6" ht="50.6" customHeight="1" x14ac:dyDescent="0.45">
      <c r="A162" s="5" t="s">
        <v>38</v>
      </c>
      <c r="B162" s="29" t="s">
        <v>193</v>
      </c>
      <c r="C162" s="5" t="s">
        <v>42</v>
      </c>
      <c r="D162" s="28">
        <v>4.8</v>
      </c>
      <c r="E162" s="34"/>
      <c r="F162" s="45">
        <f t="shared" si="9"/>
        <v>0</v>
      </c>
    </row>
    <row r="163" spans="1:6" s="13" customFormat="1" ht="69.900000000000006" customHeight="1" x14ac:dyDescent="0.45">
      <c r="A163" s="5" t="s">
        <v>39</v>
      </c>
      <c r="B163" s="9" t="s">
        <v>209</v>
      </c>
      <c r="C163" s="3" t="s">
        <v>42</v>
      </c>
      <c r="D163" s="21">
        <v>13.2</v>
      </c>
      <c r="E163" s="35"/>
      <c r="F163" s="45">
        <f t="shared" si="9"/>
        <v>0</v>
      </c>
    </row>
    <row r="164" spans="1:6" ht="51.9" customHeight="1" x14ac:dyDescent="0.45">
      <c r="A164" s="5" t="s">
        <v>222</v>
      </c>
      <c r="B164" s="17" t="s">
        <v>195</v>
      </c>
      <c r="C164" s="3" t="s">
        <v>42</v>
      </c>
      <c r="D164" s="21">
        <v>2.16</v>
      </c>
      <c r="E164" s="35"/>
      <c r="F164" s="45">
        <f t="shared" si="9"/>
        <v>0</v>
      </c>
    </row>
    <row r="165" spans="1:6" ht="95.15" x14ac:dyDescent="0.45">
      <c r="A165" s="5" t="s">
        <v>223</v>
      </c>
      <c r="B165" s="29" t="s">
        <v>210</v>
      </c>
      <c r="C165" s="5" t="s">
        <v>0</v>
      </c>
      <c r="D165" s="28">
        <v>1</v>
      </c>
      <c r="E165" s="34"/>
      <c r="F165" s="45">
        <f t="shared" si="9"/>
        <v>0</v>
      </c>
    </row>
    <row r="166" spans="1:6" s="13" customFormat="1" ht="83.15" customHeight="1" x14ac:dyDescent="0.45">
      <c r="A166" s="5" t="s">
        <v>224</v>
      </c>
      <c r="B166" s="9" t="s">
        <v>197</v>
      </c>
      <c r="C166" s="3" t="s">
        <v>0</v>
      </c>
      <c r="D166" s="21">
        <v>1</v>
      </c>
      <c r="E166" s="35"/>
      <c r="F166" s="45">
        <f t="shared" si="9"/>
        <v>0</v>
      </c>
    </row>
    <row r="167" spans="1:6" ht="95.15" x14ac:dyDescent="0.45">
      <c r="A167" s="5" t="s">
        <v>225</v>
      </c>
      <c r="B167" s="17" t="s">
        <v>211</v>
      </c>
      <c r="C167" s="3" t="s">
        <v>0</v>
      </c>
      <c r="D167" s="21">
        <v>1</v>
      </c>
      <c r="E167" s="35"/>
      <c r="F167" s="45">
        <f t="shared" si="9"/>
        <v>0</v>
      </c>
    </row>
    <row r="168" spans="1:6" ht="50.6" customHeight="1" x14ac:dyDescent="0.45">
      <c r="A168" s="5" t="s">
        <v>226</v>
      </c>
      <c r="B168" s="29" t="s">
        <v>212</v>
      </c>
      <c r="C168" s="5" t="s">
        <v>213</v>
      </c>
      <c r="D168" s="28">
        <v>1</v>
      </c>
      <c r="E168" s="34"/>
      <c r="F168" s="45">
        <f t="shared" si="9"/>
        <v>0</v>
      </c>
    </row>
    <row r="169" spans="1:6" ht="36" customHeight="1" x14ac:dyDescent="0.45">
      <c r="A169" s="158" t="s">
        <v>245</v>
      </c>
      <c r="B169" s="158"/>
      <c r="C169" s="158"/>
      <c r="D169" s="158"/>
      <c r="E169" s="158"/>
      <c r="F169" s="51">
        <f>SUM(F153:F168)</f>
        <v>0</v>
      </c>
    </row>
    <row r="170" spans="1:6" s="20" customFormat="1" ht="42.45" customHeight="1" x14ac:dyDescent="0.45">
      <c r="A170" s="18">
        <v>8.1999999999999993</v>
      </c>
      <c r="B170" s="141" t="s">
        <v>244</v>
      </c>
      <c r="C170" s="141"/>
      <c r="D170" s="141"/>
      <c r="E170" s="141"/>
      <c r="F170" s="141"/>
    </row>
    <row r="171" spans="1:6" ht="111" x14ac:dyDescent="0.45">
      <c r="A171" s="5" t="s">
        <v>227</v>
      </c>
      <c r="B171" s="17" t="s">
        <v>214</v>
      </c>
      <c r="C171" s="6" t="s">
        <v>0</v>
      </c>
      <c r="D171" s="34">
        <v>1</v>
      </c>
      <c r="E171" s="44"/>
      <c r="F171" s="45">
        <f>D171*E171</f>
        <v>0</v>
      </c>
    </row>
    <row r="172" spans="1:6" ht="47.6" x14ac:dyDescent="0.45">
      <c r="A172" s="5" t="s">
        <v>228</v>
      </c>
      <c r="B172" s="9" t="s">
        <v>215</v>
      </c>
      <c r="C172" s="3" t="s">
        <v>44</v>
      </c>
      <c r="D172" s="21">
        <v>0.12</v>
      </c>
      <c r="E172" s="46"/>
      <c r="F172" s="45">
        <f t="shared" ref="F172:F184" si="10">D172*E172</f>
        <v>0</v>
      </c>
    </row>
    <row r="173" spans="1:6" ht="108.45" customHeight="1" x14ac:dyDescent="0.45">
      <c r="A173" s="5" t="s">
        <v>229</v>
      </c>
      <c r="B173" s="17" t="s">
        <v>216</v>
      </c>
      <c r="C173" s="6" t="s">
        <v>0</v>
      </c>
      <c r="D173" s="34">
        <v>1</v>
      </c>
      <c r="E173" s="44"/>
      <c r="F173" s="45">
        <f t="shared" si="10"/>
        <v>0</v>
      </c>
    </row>
    <row r="174" spans="1:6" ht="63.45" x14ac:dyDescent="0.45">
      <c r="A174" s="5" t="s">
        <v>230</v>
      </c>
      <c r="B174" s="9" t="s">
        <v>217</v>
      </c>
      <c r="C174" s="5" t="s">
        <v>42</v>
      </c>
      <c r="D174" s="33">
        <v>1.4</v>
      </c>
      <c r="E174" s="44"/>
      <c r="F174" s="45">
        <f t="shared" si="10"/>
        <v>0</v>
      </c>
    </row>
    <row r="175" spans="1:6" s="13" customFormat="1" ht="47.6" x14ac:dyDescent="0.45">
      <c r="A175" s="5" t="s">
        <v>231</v>
      </c>
      <c r="B175" s="9" t="s">
        <v>193</v>
      </c>
      <c r="C175" s="3" t="s">
        <v>42</v>
      </c>
      <c r="D175" s="21">
        <v>3.84</v>
      </c>
      <c r="E175" s="35"/>
      <c r="F175" s="45">
        <f t="shared" si="10"/>
        <v>0</v>
      </c>
    </row>
    <row r="176" spans="1:6" ht="63.45" x14ac:dyDescent="0.45">
      <c r="A176" s="5" t="s">
        <v>232</v>
      </c>
      <c r="B176" s="17" t="s">
        <v>209</v>
      </c>
      <c r="C176" s="3" t="s">
        <v>42</v>
      </c>
      <c r="D176" s="21">
        <v>9.84</v>
      </c>
      <c r="E176" s="35"/>
      <c r="F176" s="45">
        <f t="shared" si="10"/>
        <v>0</v>
      </c>
    </row>
    <row r="177" spans="1:6" ht="47.15" customHeight="1" x14ac:dyDescent="0.45">
      <c r="A177" s="5" t="s">
        <v>233</v>
      </c>
      <c r="B177" s="29" t="s">
        <v>195</v>
      </c>
      <c r="C177" s="5" t="s">
        <v>42</v>
      </c>
      <c r="D177" s="28">
        <v>1.2</v>
      </c>
      <c r="E177" s="34"/>
      <c r="F177" s="45">
        <f t="shared" si="10"/>
        <v>0</v>
      </c>
    </row>
    <row r="178" spans="1:6" s="13" customFormat="1" ht="68.599999999999994" customHeight="1" x14ac:dyDescent="0.45">
      <c r="A178" s="5" t="s">
        <v>234</v>
      </c>
      <c r="B178" s="9" t="s">
        <v>218</v>
      </c>
      <c r="C178" s="3" t="s">
        <v>0</v>
      </c>
      <c r="D178" s="21">
        <v>1</v>
      </c>
      <c r="E178" s="35"/>
      <c r="F178" s="45">
        <f t="shared" si="10"/>
        <v>0</v>
      </c>
    </row>
    <row r="179" spans="1:6" ht="78.45" customHeight="1" x14ac:dyDescent="0.45">
      <c r="A179" s="5" t="s">
        <v>235</v>
      </c>
      <c r="B179" s="17" t="s">
        <v>219</v>
      </c>
      <c r="C179" s="3" t="s">
        <v>48</v>
      </c>
      <c r="D179" s="21">
        <v>22.200000000000003</v>
      </c>
      <c r="E179" s="35"/>
      <c r="F179" s="45">
        <f t="shared" si="10"/>
        <v>0</v>
      </c>
    </row>
    <row r="180" spans="1:6" s="13" customFormat="1" ht="43.75" customHeight="1" x14ac:dyDescent="0.45">
      <c r="A180" s="5" t="s">
        <v>236</v>
      </c>
      <c r="B180" s="9" t="s">
        <v>220</v>
      </c>
      <c r="C180" s="3" t="s">
        <v>48</v>
      </c>
      <c r="D180" s="21">
        <v>19</v>
      </c>
      <c r="E180" s="35"/>
      <c r="F180" s="45">
        <f t="shared" si="10"/>
        <v>0</v>
      </c>
    </row>
    <row r="181" spans="1:6" ht="35.049999999999997" customHeight="1" x14ac:dyDescent="0.45">
      <c r="A181" s="5" t="s">
        <v>237</v>
      </c>
      <c r="B181" s="17" t="s">
        <v>145</v>
      </c>
      <c r="C181" s="3" t="s">
        <v>42</v>
      </c>
      <c r="D181" s="21">
        <v>7.26</v>
      </c>
      <c r="E181" s="35"/>
      <c r="F181" s="45">
        <f t="shared" si="10"/>
        <v>0</v>
      </c>
    </row>
    <row r="182" spans="1:6" ht="47.15" customHeight="1" x14ac:dyDescent="0.45">
      <c r="A182" s="5" t="s">
        <v>238</v>
      </c>
      <c r="B182" s="29" t="s">
        <v>146</v>
      </c>
      <c r="C182" s="5" t="s">
        <v>48</v>
      </c>
      <c r="D182" s="28">
        <v>5.0999999999999996</v>
      </c>
      <c r="E182" s="34"/>
      <c r="F182" s="45">
        <f t="shared" si="10"/>
        <v>0</v>
      </c>
    </row>
    <row r="183" spans="1:6" s="13" customFormat="1" ht="46.3" customHeight="1" x14ac:dyDescent="0.45">
      <c r="A183" s="5" t="s">
        <v>239</v>
      </c>
      <c r="B183" s="9" t="s">
        <v>147</v>
      </c>
      <c r="C183" s="3" t="s">
        <v>48</v>
      </c>
      <c r="D183" s="21">
        <v>6</v>
      </c>
      <c r="E183" s="35"/>
      <c r="F183" s="45">
        <f t="shared" si="10"/>
        <v>0</v>
      </c>
    </row>
    <row r="184" spans="1:6" ht="49.3" customHeight="1" x14ac:dyDescent="0.45">
      <c r="A184" s="5" t="s">
        <v>240</v>
      </c>
      <c r="B184" s="17" t="s">
        <v>148</v>
      </c>
      <c r="C184" s="3" t="s">
        <v>0</v>
      </c>
      <c r="D184" s="21">
        <v>1</v>
      </c>
      <c r="E184" s="35"/>
      <c r="F184" s="45">
        <f t="shared" si="10"/>
        <v>0</v>
      </c>
    </row>
    <row r="185" spans="1:6" ht="36" customHeight="1" x14ac:dyDescent="0.45">
      <c r="A185" s="6"/>
      <c r="B185" s="80" t="s">
        <v>242</v>
      </c>
      <c r="C185" s="67"/>
      <c r="D185" s="30"/>
      <c r="E185" s="50"/>
      <c r="F185" s="51">
        <f>SUM(F171:F184)</f>
        <v>0</v>
      </c>
    </row>
    <row r="186" spans="1:6" ht="36" customHeight="1" x14ac:dyDescent="0.45">
      <c r="A186" s="159" t="s">
        <v>243</v>
      </c>
      <c r="B186" s="159"/>
      <c r="C186" s="159"/>
      <c r="D186" s="159"/>
      <c r="E186" s="159"/>
      <c r="F186" s="51">
        <f>F185+F169</f>
        <v>0</v>
      </c>
    </row>
    <row r="187" spans="1:6" ht="26.15" customHeight="1" x14ac:dyDescent="0.45">
      <c r="A187" s="152" t="s">
        <v>7</v>
      </c>
      <c r="B187" s="153"/>
      <c r="C187" s="153"/>
      <c r="D187" s="153"/>
      <c r="E187" s="153"/>
      <c r="F187" s="154"/>
    </row>
    <row r="188" spans="1:6" ht="24" customHeight="1" x14ac:dyDescent="0.45">
      <c r="A188" s="69">
        <v>1</v>
      </c>
      <c r="B188" s="131" t="str">
        <f>A15</f>
        <v xml:space="preserve">SUB TOTAL 1. GASHORA HEALTH CENTRE PARKING AREA CONSTRUCTION </v>
      </c>
      <c r="C188" s="131"/>
      <c r="D188" s="131"/>
      <c r="E188" s="131"/>
      <c r="F188" s="70">
        <f>F15</f>
        <v>0</v>
      </c>
    </row>
    <row r="189" spans="1:6" ht="24" customHeight="1" x14ac:dyDescent="0.45">
      <c r="A189" s="69">
        <v>2</v>
      </c>
      <c r="B189" s="131" t="str">
        <f>A28</f>
        <v>SUBTOTAL 2: GASHORA MAIN GATE -  HEALTH CENTRE ROAD IMPROVEMNET</v>
      </c>
      <c r="C189" s="131"/>
      <c r="D189" s="131"/>
      <c r="E189" s="131"/>
      <c r="F189" s="70">
        <f>F28</f>
        <v>0</v>
      </c>
    </row>
    <row r="190" spans="1:6" ht="20.6" customHeight="1" x14ac:dyDescent="0.45">
      <c r="A190" s="69">
        <v>3</v>
      </c>
      <c r="B190" s="131" t="str">
        <f>A84</f>
        <v>SUB TOTAL 3 CONSTRUCTION OF HANDWASHING FACILITY IN GASHORA</v>
      </c>
      <c r="C190" s="131"/>
      <c r="D190" s="131"/>
      <c r="E190" s="131"/>
      <c r="F190" s="70">
        <f>F84</f>
        <v>0</v>
      </c>
    </row>
    <row r="191" spans="1:6" ht="29.6" customHeight="1" x14ac:dyDescent="0.45">
      <c r="A191" s="69">
        <v>4</v>
      </c>
      <c r="B191" s="131" t="str">
        <f>A95</f>
        <v xml:space="preserve">SUB-TOTAL 4:  GASHORA UNHCR AND MINEMA PARKING AREA CONSTRUCTION </v>
      </c>
      <c r="C191" s="131"/>
      <c r="D191" s="131"/>
      <c r="E191" s="131"/>
      <c r="F191" s="70">
        <f>F95</f>
        <v>0</v>
      </c>
    </row>
    <row r="192" spans="1:6" ht="29.6" customHeight="1" x14ac:dyDescent="0.45">
      <c r="A192" s="69">
        <v>5</v>
      </c>
      <c r="B192" s="131" t="str">
        <f>B104</f>
        <v>SUB-TOTAL 5: CONFRENCE PARTITION WORKS</v>
      </c>
      <c r="C192" s="131"/>
      <c r="D192" s="131"/>
      <c r="E192" s="131"/>
      <c r="F192" s="70">
        <f>F104</f>
        <v>0</v>
      </c>
    </row>
    <row r="193" spans="1:6" ht="31.3" customHeight="1" x14ac:dyDescent="0.45">
      <c r="A193" s="69">
        <v>6</v>
      </c>
      <c r="B193" s="132" t="str">
        <f>A120</f>
        <v xml:space="preserve">SUB-TOTAL 6: GASHORA CARWASH CONSTRUCTION </v>
      </c>
      <c r="C193" s="133"/>
      <c r="D193" s="133"/>
      <c r="E193" s="133"/>
      <c r="F193" s="70">
        <f>F120</f>
        <v>0</v>
      </c>
    </row>
    <row r="194" spans="1:6" ht="21.9" customHeight="1" x14ac:dyDescent="0.45">
      <c r="A194" s="69">
        <v>7</v>
      </c>
      <c r="B194" s="134" t="str">
        <f>A150</f>
        <v>SUB-TOTAL 7: GASHORA STAFF RECREATION SPACE MODIFICATION WORKS</v>
      </c>
      <c r="C194" s="135"/>
      <c r="D194" s="135"/>
      <c r="E194" s="136"/>
      <c r="F194" s="70">
        <f>F150</f>
        <v>0</v>
      </c>
    </row>
    <row r="195" spans="1:6" ht="26.15" customHeight="1" x14ac:dyDescent="0.45">
      <c r="A195" s="69">
        <v>8</v>
      </c>
      <c r="B195" s="137" t="str">
        <f>A186</f>
        <v>SUB TOTAL 8. STAFF COOKING AREA</v>
      </c>
      <c r="C195" s="131"/>
      <c r="D195" s="131"/>
      <c r="E195" s="131"/>
      <c r="F195" s="70">
        <f>F186</f>
        <v>0</v>
      </c>
    </row>
    <row r="196" spans="1:6" ht="27.9" customHeight="1" x14ac:dyDescent="0.45">
      <c r="A196" s="16"/>
      <c r="B196" s="125" t="s">
        <v>9</v>
      </c>
      <c r="C196" s="126"/>
      <c r="D196" s="126"/>
      <c r="E196" s="127"/>
      <c r="F196" s="57">
        <f>SUM(F188:F195)</f>
        <v>0</v>
      </c>
    </row>
    <row r="197" spans="1:6" s="74" customFormat="1" ht="24" customHeight="1" x14ac:dyDescent="0.45">
      <c r="A197" s="75" t="s">
        <v>10</v>
      </c>
      <c r="B197" s="128" t="s">
        <v>11</v>
      </c>
      <c r="C197" s="128"/>
      <c r="D197" s="128"/>
      <c r="E197" s="129" t="s">
        <v>12</v>
      </c>
      <c r="F197" s="130"/>
    </row>
    <row r="198" spans="1:6" s="74" customFormat="1" ht="63.75" customHeight="1" thickBot="1" x14ac:dyDescent="0.5">
      <c r="A198" s="76"/>
      <c r="B198" s="116"/>
      <c r="C198" s="116"/>
      <c r="D198" s="116"/>
      <c r="E198" s="117"/>
      <c r="F198" s="118"/>
    </row>
  </sheetData>
  <mergeCells count="40">
    <mergeCell ref="B5:F5"/>
    <mergeCell ref="A15:E15"/>
    <mergeCell ref="A28:E28"/>
    <mergeCell ref="A33:E33"/>
    <mergeCell ref="A187:F187"/>
    <mergeCell ref="A95:E95"/>
    <mergeCell ref="A120:E120"/>
    <mergeCell ref="A150:E150"/>
    <mergeCell ref="A169:E169"/>
    <mergeCell ref="A186:E186"/>
    <mergeCell ref="B170:F170"/>
    <mergeCell ref="B189:E189"/>
    <mergeCell ref="B16:F16"/>
    <mergeCell ref="B29:F29"/>
    <mergeCell ref="B85:F85"/>
    <mergeCell ref="B96:F96"/>
    <mergeCell ref="B121:F121"/>
    <mergeCell ref="A44:E44"/>
    <mergeCell ref="A47:E47"/>
    <mergeCell ref="A50:E50"/>
    <mergeCell ref="A67:E67"/>
    <mergeCell ref="A74:E74"/>
    <mergeCell ref="A84:E84"/>
    <mergeCell ref="A70:E70"/>
    <mergeCell ref="B198:D198"/>
    <mergeCell ref="E198:F198"/>
    <mergeCell ref="A1:F1"/>
    <mergeCell ref="A2:F2"/>
    <mergeCell ref="A3:F3"/>
    <mergeCell ref="B196:E196"/>
    <mergeCell ref="B197:D197"/>
    <mergeCell ref="E197:F197"/>
    <mergeCell ref="B192:E192"/>
    <mergeCell ref="B193:E193"/>
    <mergeCell ref="B194:E194"/>
    <mergeCell ref="B195:E195"/>
    <mergeCell ref="B191:E191"/>
    <mergeCell ref="B151:F151"/>
    <mergeCell ref="B188:E188"/>
    <mergeCell ref="B190:E190"/>
  </mergeCells>
  <phoneticPr fontId="2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A6D14-EAFD-4CF1-B5E3-14FD8937C663}">
  <dimension ref="A1:P37"/>
  <sheetViews>
    <sheetView tabSelected="1" topLeftCell="A29" workbookViewId="0">
      <selection activeCell="A31" sqref="A31:F31"/>
    </sheetView>
  </sheetViews>
  <sheetFormatPr defaultColWidth="8.84375" defaultRowHeight="15.9" x14ac:dyDescent="0.45"/>
  <cols>
    <col min="1" max="1" width="8.61328125" style="12" customWidth="1"/>
    <col min="2" max="2" width="69.15234375" style="73" customWidth="1"/>
    <col min="3" max="3" width="8.4609375" style="12" customWidth="1"/>
    <col min="4" max="4" width="10" style="14" customWidth="1"/>
    <col min="5" max="5" width="18.921875" style="58" customWidth="1"/>
    <col min="6" max="6" width="22.61328125" style="58" customWidth="1"/>
    <col min="7" max="8" width="8.84375" style="10"/>
    <col min="9" max="9" width="13.23046875" style="10" bestFit="1" customWidth="1"/>
    <col min="10" max="16384" width="8.84375" style="10"/>
  </cols>
  <sheetData>
    <row r="1" spans="1:16" s="74" customFormat="1" ht="31.5" customHeight="1" x14ac:dyDescent="0.45">
      <c r="A1" s="119" t="s">
        <v>8</v>
      </c>
      <c r="B1" s="120"/>
      <c r="C1" s="120"/>
      <c r="D1" s="120"/>
      <c r="E1" s="120"/>
      <c r="F1" s="121"/>
    </row>
    <row r="2" spans="1:16" s="74" customFormat="1" ht="30.75" customHeight="1" x14ac:dyDescent="0.45">
      <c r="A2" s="122" t="s">
        <v>40</v>
      </c>
      <c r="B2" s="123"/>
      <c r="C2" s="123"/>
      <c r="D2" s="123"/>
      <c r="E2" s="123"/>
      <c r="F2" s="124"/>
    </row>
    <row r="3" spans="1:16" s="74" customFormat="1" ht="89.25" customHeight="1" x14ac:dyDescent="0.45">
      <c r="A3" s="122" t="s">
        <v>252</v>
      </c>
      <c r="B3" s="123"/>
      <c r="C3" s="123"/>
      <c r="D3" s="123"/>
      <c r="E3" s="123"/>
      <c r="F3" s="124"/>
    </row>
    <row r="4" spans="1:16" s="12" customFormat="1" ht="30.75" customHeight="1" x14ac:dyDescent="0.4">
      <c r="A4" s="1" t="s">
        <v>2</v>
      </c>
      <c r="B4" s="8" t="s">
        <v>3</v>
      </c>
      <c r="C4" s="1" t="s">
        <v>1</v>
      </c>
      <c r="D4" s="2" t="s">
        <v>5</v>
      </c>
      <c r="E4" s="59" t="s">
        <v>6</v>
      </c>
      <c r="F4" s="59" t="s">
        <v>4</v>
      </c>
      <c r="G4" s="11"/>
      <c r="H4" s="11"/>
      <c r="I4" s="11"/>
      <c r="J4" s="11"/>
      <c r="K4" s="11"/>
      <c r="L4" s="11"/>
      <c r="M4" s="11"/>
      <c r="N4" s="11"/>
      <c r="O4" s="11"/>
      <c r="P4" s="11"/>
    </row>
    <row r="5" spans="1:16" s="20" customFormat="1" ht="46.95" customHeight="1" x14ac:dyDescent="0.45">
      <c r="A5" s="108">
        <v>1</v>
      </c>
      <c r="B5" s="138" t="s">
        <v>253</v>
      </c>
      <c r="C5" s="139"/>
      <c r="D5" s="139"/>
      <c r="E5" s="139"/>
      <c r="F5" s="140"/>
    </row>
    <row r="6" spans="1:16" ht="26.15" customHeight="1" x14ac:dyDescent="0.45">
      <c r="A6" s="4">
        <v>1.1000000000000001</v>
      </c>
      <c r="B6" s="17" t="s">
        <v>254</v>
      </c>
      <c r="C6" s="3" t="s">
        <v>0</v>
      </c>
      <c r="D6" s="21">
        <v>1</v>
      </c>
      <c r="E6" s="48"/>
      <c r="F6" s="48">
        <f>D6*E6</f>
        <v>0</v>
      </c>
    </row>
    <row r="7" spans="1:16" s="13" customFormat="1" ht="27.45" customHeight="1" x14ac:dyDescent="0.45">
      <c r="A7" s="148" t="s">
        <v>221</v>
      </c>
      <c r="B7" s="149"/>
      <c r="C7" s="149"/>
      <c r="D7" s="149"/>
      <c r="E7" s="150"/>
      <c r="F7" s="51">
        <f>F6</f>
        <v>0</v>
      </c>
    </row>
    <row r="8" spans="1:16" s="20" customFormat="1" ht="46.95" customHeight="1" x14ac:dyDescent="0.45">
      <c r="A8" s="108">
        <v>2</v>
      </c>
      <c r="B8" s="138" t="s">
        <v>255</v>
      </c>
      <c r="C8" s="139"/>
      <c r="D8" s="139"/>
      <c r="E8" s="139"/>
      <c r="F8" s="140"/>
    </row>
    <row r="9" spans="1:16" ht="31.75" customHeight="1" x14ac:dyDescent="0.45">
      <c r="A9" s="4">
        <v>2.1</v>
      </c>
      <c r="B9" s="160" t="s">
        <v>256</v>
      </c>
      <c r="C9" s="161"/>
      <c r="D9" s="161"/>
      <c r="E9" s="161"/>
      <c r="F9" s="162"/>
    </row>
    <row r="10" spans="1:16" ht="63.45" x14ac:dyDescent="0.45">
      <c r="A10" s="4" t="s">
        <v>257</v>
      </c>
      <c r="B10" s="17" t="s">
        <v>259</v>
      </c>
      <c r="C10" s="3" t="s">
        <v>14</v>
      </c>
      <c r="D10" s="21">
        <v>131.80000000000001</v>
      </c>
      <c r="E10" s="48"/>
      <c r="F10" s="48">
        <f t="shared" ref="F10:F17" si="0">D10*E10</f>
        <v>0</v>
      </c>
    </row>
    <row r="11" spans="1:16" ht="34.1" customHeight="1" x14ac:dyDescent="0.45">
      <c r="A11" s="4" t="s">
        <v>258</v>
      </c>
      <c r="B11" s="17" t="s">
        <v>15</v>
      </c>
      <c r="C11" s="3" t="s">
        <v>16</v>
      </c>
      <c r="D11" s="21">
        <v>210</v>
      </c>
      <c r="E11" s="48"/>
      <c r="F11" s="48">
        <f t="shared" si="0"/>
        <v>0</v>
      </c>
    </row>
    <row r="12" spans="1:16" ht="63.45" x14ac:dyDescent="0.45">
      <c r="A12" s="4" t="s">
        <v>263</v>
      </c>
      <c r="B12" s="17" t="s">
        <v>260</v>
      </c>
      <c r="C12" s="3" t="s">
        <v>14</v>
      </c>
      <c r="D12" s="21">
        <v>84.4</v>
      </c>
      <c r="E12" s="48"/>
      <c r="F12" s="48">
        <f t="shared" si="0"/>
        <v>0</v>
      </c>
    </row>
    <row r="13" spans="1:16" ht="31.75" x14ac:dyDescent="0.45">
      <c r="A13" s="4" t="s">
        <v>264</v>
      </c>
      <c r="B13" s="17" t="s">
        <v>18</v>
      </c>
      <c r="C13" s="3" t="s">
        <v>14</v>
      </c>
      <c r="D13" s="21">
        <v>7</v>
      </c>
      <c r="E13" s="48"/>
      <c r="F13" s="48">
        <f t="shared" si="0"/>
        <v>0</v>
      </c>
    </row>
    <row r="14" spans="1:16" ht="31.75" x14ac:dyDescent="0.45">
      <c r="A14" s="4" t="s">
        <v>265</v>
      </c>
      <c r="B14" s="17" t="s">
        <v>19</v>
      </c>
      <c r="C14" s="3" t="s">
        <v>14</v>
      </c>
      <c r="D14" s="21">
        <v>3.5</v>
      </c>
      <c r="E14" s="48"/>
      <c r="F14" s="48">
        <f t="shared" si="0"/>
        <v>0</v>
      </c>
    </row>
    <row r="15" spans="1:16" ht="31.75" x14ac:dyDescent="0.45">
      <c r="A15" s="4" t="s">
        <v>266</v>
      </c>
      <c r="B15" s="17" t="s">
        <v>261</v>
      </c>
      <c r="C15" s="3" t="s">
        <v>16</v>
      </c>
      <c r="D15" s="21">
        <v>176</v>
      </c>
      <c r="E15" s="48"/>
      <c r="F15" s="48">
        <f t="shared" si="0"/>
        <v>0</v>
      </c>
    </row>
    <row r="16" spans="1:16" ht="31.75" x14ac:dyDescent="0.45">
      <c r="A16" s="4" t="s">
        <v>267</v>
      </c>
      <c r="B16" s="17" t="s">
        <v>21</v>
      </c>
      <c r="C16" s="3" t="s">
        <v>16</v>
      </c>
      <c r="D16" s="21">
        <v>184.5</v>
      </c>
      <c r="E16" s="48"/>
      <c r="F16" s="48">
        <f t="shared" si="0"/>
        <v>0</v>
      </c>
    </row>
    <row r="17" spans="1:6" ht="79.3" x14ac:dyDescent="0.45">
      <c r="A17" s="4" t="s">
        <v>268</v>
      </c>
      <c r="B17" s="17" t="s">
        <v>262</v>
      </c>
      <c r="C17" s="3" t="s">
        <v>14</v>
      </c>
      <c r="D17" s="21">
        <v>12.6</v>
      </c>
      <c r="E17" s="48"/>
      <c r="F17" s="48">
        <f t="shared" si="0"/>
        <v>0</v>
      </c>
    </row>
    <row r="18" spans="1:6" s="13" customFormat="1" ht="36.9" customHeight="1" x14ac:dyDescent="0.45">
      <c r="A18" s="148" t="s">
        <v>269</v>
      </c>
      <c r="B18" s="149"/>
      <c r="C18" s="149"/>
      <c r="D18" s="149"/>
      <c r="E18" s="150"/>
      <c r="F18" s="51">
        <f>SUM(F6:F17)</f>
        <v>0</v>
      </c>
    </row>
    <row r="19" spans="1:6" ht="33" customHeight="1" x14ac:dyDescent="0.45">
      <c r="A19" s="4">
        <v>2.2000000000000002</v>
      </c>
      <c r="B19" s="163" t="s">
        <v>272</v>
      </c>
      <c r="C19" s="164"/>
      <c r="D19" s="164"/>
      <c r="E19" s="164"/>
      <c r="F19" s="165"/>
    </row>
    <row r="20" spans="1:6" ht="45.9" customHeight="1" x14ac:dyDescent="0.45">
      <c r="A20" s="4" t="s">
        <v>270</v>
      </c>
      <c r="B20" s="9" t="s">
        <v>273</v>
      </c>
      <c r="C20" s="3" t="s">
        <v>14</v>
      </c>
      <c r="D20" s="21">
        <f>ROUND(125*1.3*0.5, 1)+50*0.5*0.5</f>
        <v>93.8</v>
      </c>
      <c r="E20" s="48"/>
      <c r="F20" s="48">
        <f>D20*E20</f>
        <v>0</v>
      </c>
    </row>
    <row r="21" spans="1:6" ht="31.75" x14ac:dyDescent="0.45">
      <c r="A21" s="4" t="s">
        <v>271</v>
      </c>
      <c r="B21" s="17" t="s">
        <v>15</v>
      </c>
      <c r="C21" s="3" t="s">
        <v>16</v>
      </c>
      <c r="D21" s="21">
        <f>ROUND(125*1.2,1)</f>
        <v>150</v>
      </c>
      <c r="E21" s="48"/>
      <c r="F21" s="48">
        <f t="shared" ref="F21:F29" si="1">D21*E21</f>
        <v>0</v>
      </c>
    </row>
    <row r="22" spans="1:6" ht="63.45" x14ac:dyDescent="0.45">
      <c r="A22" s="4" t="s">
        <v>278</v>
      </c>
      <c r="B22" s="9" t="s">
        <v>274</v>
      </c>
      <c r="C22" s="3" t="s">
        <v>14</v>
      </c>
      <c r="D22" s="21">
        <f>125*0.4*0.5*2+0.4*0.5*50</f>
        <v>60</v>
      </c>
      <c r="E22" s="48"/>
      <c r="F22" s="48">
        <f t="shared" si="1"/>
        <v>0</v>
      </c>
    </row>
    <row r="23" spans="1:6" ht="31.75" x14ac:dyDescent="0.45">
      <c r="A23" s="4" t="s">
        <v>279</v>
      </c>
      <c r="B23" s="9" t="s">
        <v>18</v>
      </c>
      <c r="C23" s="3" t="s">
        <v>14</v>
      </c>
      <c r="D23" s="21">
        <f>ROUND(125*0.4*0.1,1)</f>
        <v>5</v>
      </c>
      <c r="E23" s="48"/>
      <c r="F23" s="48">
        <f t="shared" si="1"/>
        <v>0</v>
      </c>
    </row>
    <row r="24" spans="1:6" ht="31.75" x14ac:dyDescent="0.45">
      <c r="A24" s="4" t="s">
        <v>280</v>
      </c>
      <c r="B24" s="9" t="s">
        <v>19</v>
      </c>
      <c r="C24" s="3" t="s">
        <v>14</v>
      </c>
      <c r="D24" s="21">
        <f>ROUND(125*0.4*0.05,1)</f>
        <v>2.5</v>
      </c>
      <c r="E24" s="48"/>
      <c r="F24" s="48">
        <f t="shared" si="1"/>
        <v>0</v>
      </c>
    </row>
    <row r="25" spans="1:6" ht="31.75" x14ac:dyDescent="0.45">
      <c r="A25" s="4" t="s">
        <v>281</v>
      </c>
      <c r="B25" s="9" t="s">
        <v>261</v>
      </c>
      <c r="C25" s="3" t="s">
        <v>16</v>
      </c>
      <c r="D25" s="21">
        <f>125*0.4*2+50*0.5</f>
        <v>125</v>
      </c>
      <c r="E25" s="48"/>
      <c r="F25" s="48">
        <f t="shared" si="1"/>
        <v>0</v>
      </c>
    </row>
    <row r="26" spans="1:6" ht="31.75" x14ac:dyDescent="0.45">
      <c r="A26" s="4" t="s">
        <v>282</v>
      </c>
      <c r="B26" s="9" t="s">
        <v>21</v>
      </c>
      <c r="C26" s="3" t="s">
        <v>16</v>
      </c>
      <c r="D26" s="21">
        <f>0.45*125*2+50*0.45</f>
        <v>135</v>
      </c>
      <c r="E26" s="48"/>
      <c r="F26" s="48">
        <f t="shared" si="1"/>
        <v>0</v>
      </c>
    </row>
    <row r="27" spans="1:6" ht="63.45" x14ac:dyDescent="0.45">
      <c r="A27" s="4" t="s">
        <v>283</v>
      </c>
      <c r="B27" s="9" t="s">
        <v>275</v>
      </c>
      <c r="C27" s="3" t="s">
        <v>14</v>
      </c>
      <c r="D27" s="21">
        <f>ROUND(1.4*0.1*52,1)</f>
        <v>7.3</v>
      </c>
      <c r="E27" s="48"/>
      <c r="F27" s="48">
        <f t="shared" si="1"/>
        <v>0</v>
      </c>
    </row>
    <row r="28" spans="1:6" ht="79.3" x14ac:dyDescent="0.45">
      <c r="A28" s="4" t="s">
        <v>284</v>
      </c>
      <c r="B28" s="9" t="s">
        <v>276</v>
      </c>
      <c r="C28" s="3" t="s">
        <v>14</v>
      </c>
      <c r="D28" s="21">
        <f>1.4*0.15*13</f>
        <v>2.73</v>
      </c>
      <c r="E28" s="48"/>
      <c r="F28" s="48">
        <f t="shared" si="1"/>
        <v>0</v>
      </c>
    </row>
    <row r="29" spans="1:6" ht="111" x14ac:dyDescent="0.45">
      <c r="A29" s="4" t="s">
        <v>285</v>
      </c>
      <c r="B29" s="15" t="s">
        <v>277</v>
      </c>
      <c r="C29" s="3" t="s">
        <v>48</v>
      </c>
      <c r="D29" s="21">
        <v>30</v>
      </c>
      <c r="E29" s="48"/>
      <c r="F29" s="48">
        <f t="shared" si="1"/>
        <v>0</v>
      </c>
    </row>
    <row r="30" spans="1:6" ht="30.9" customHeight="1" x14ac:dyDescent="0.45">
      <c r="A30" s="148" t="s">
        <v>286</v>
      </c>
      <c r="B30" s="149"/>
      <c r="C30" s="149"/>
      <c r="D30" s="149"/>
      <c r="E30" s="150"/>
      <c r="F30" s="51">
        <f>SUM(F20:F29)</f>
        <v>0</v>
      </c>
    </row>
    <row r="31" spans="1:6" ht="26.15" customHeight="1" x14ac:dyDescent="0.45">
      <c r="A31" s="152" t="s">
        <v>7</v>
      </c>
      <c r="B31" s="153"/>
      <c r="C31" s="153"/>
      <c r="D31" s="153"/>
      <c r="E31" s="153"/>
      <c r="F31" s="154"/>
    </row>
    <row r="32" spans="1:6" ht="24" customHeight="1" x14ac:dyDescent="0.45">
      <c r="A32" s="69">
        <v>1</v>
      </c>
      <c r="B32" s="131" t="str">
        <f>A18</f>
        <v>SUB TOTAL 2.1. 175m long section of masonry with 40cm depth, 40cm of wall thickness, 50cm and 40cm top and bottom widths respectively</v>
      </c>
      <c r="C32" s="131"/>
      <c r="D32" s="131"/>
      <c r="E32" s="131"/>
      <c r="F32" s="70">
        <f>F7</f>
        <v>0</v>
      </c>
    </row>
    <row r="33" spans="1:6" ht="24" customHeight="1" x14ac:dyDescent="0.45">
      <c r="A33" s="69">
        <v>2</v>
      </c>
      <c r="B33" s="131" t="str">
        <f>A18</f>
        <v>SUB TOTAL 2.1. 175m long section of masonry with 40cm depth, 40cm of wall thickness, 50cm and 40cm top and bottom widths respectively</v>
      </c>
      <c r="C33" s="131"/>
      <c r="D33" s="131"/>
      <c r="E33" s="131"/>
      <c r="F33" s="70">
        <f>F18</f>
        <v>0</v>
      </c>
    </row>
    <row r="34" spans="1:6" ht="20.6" customHeight="1" x14ac:dyDescent="0.45">
      <c r="A34" s="69">
        <v>3</v>
      </c>
      <c r="B34" s="131" t="str">
        <f>A30</f>
        <v>SUBTOTAL 2.2 :(125m) DRAINAGE AROUND THE HEALTH CLINIC IN ETM</v>
      </c>
      <c r="C34" s="131"/>
      <c r="D34" s="131"/>
      <c r="E34" s="131"/>
      <c r="F34" s="70">
        <f>F30</f>
        <v>0</v>
      </c>
    </row>
    <row r="35" spans="1:6" ht="27.9" customHeight="1" x14ac:dyDescent="0.45">
      <c r="A35" s="16"/>
      <c r="B35" s="125" t="s">
        <v>9</v>
      </c>
      <c r="C35" s="126"/>
      <c r="D35" s="126"/>
      <c r="E35" s="127"/>
      <c r="F35" s="57">
        <f>SUM(F32:F34)</f>
        <v>0</v>
      </c>
    </row>
    <row r="36" spans="1:6" s="74" customFormat="1" ht="24" customHeight="1" x14ac:dyDescent="0.45">
      <c r="A36" s="75" t="s">
        <v>10</v>
      </c>
      <c r="B36" s="128" t="s">
        <v>11</v>
      </c>
      <c r="C36" s="128"/>
      <c r="D36" s="128"/>
      <c r="E36" s="129" t="s">
        <v>12</v>
      </c>
      <c r="F36" s="130"/>
    </row>
    <row r="37" spans="1:6" s="74" customFormat="1" ht="63.75" customHeight="1" thickBot="1" x14ac:dyDescent="0.5">
      <c r="A37" s="76"/>
      <c r="B37" s="116"/>
      <c r="C37" s="116"/>
      <c r="D37" s="116"/>
      <c r="E37" s="117"/>
      <c r="F37" s="118"/>
    </row>
  </sheetData>
  <mergeCells count="19">
    <mergeCell ref="A1:F1"/>
    <mergeCell ref="A2:F2"/>
    <mergeCell ref="A3:F3"/>
    <mergeCell ref="B5:F5"/>
    <mergeCell ref="A18:E18"/>
    <mergeCell ref="B36:D36"/>
    <mergeCell ref="E36:F36"/>
    <mergeCell ref="B37:D37"/>
    <mergeCell ref="E37:F37"/>
    <mergeCell ref="A7:E7"/>
    <mergeCell ref="B8:F8"/>
    <mergeCell ref="B9:F9"/>
    <mergeCell ref="B19:F19"/>
    <mergeCell ref="B35:E35"/>
    <mergeCell ref="A31:F31"/>
    <mergeCell ref="B32:E32"/>
    <mergeCell ref="B33:E33"/>
    <mergeCell ref="B34:E34"/>
    <mergeCell ref="A30:E30"/>
  </mergeCells>
  <phoneticPr fontId="22"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679fa2-a3b4-47de-9de9-315ad45e80e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E1E4907E93F234F91F4929D38E9502E" ma:contentTypeVersion="14" ma:contentTypeDescription="Create a new document." ma:contentTypeScope="" ma:versionID="6a1a2fccd4acca1281ae1120d2545ac2">
  <xsd:schema xmlns:xsd="http://www.w3.org/2001/XMLSchema" xmlns:xs="http://www.w3.org/2001/XMLSchema" xmlns:p="http://schemas.microsoft.com/office/2006/metadata/properties" xmlns:ns2="a3679fa2-a3b4-47de-9de9-315ad45e80ee" xmlns:ns3="f1310f0d-89d8-432e-adf2-84cf9f2261a0" targetNamespace="http://schemas.microsoft.com/office/2006/metadata/properties" ma:root="true" ma:fieldsID="76cc26a5da11cbdd0454dfc1bdf7cef7" ns2:_="" ns3:_="">
    <xsd:import namespace="a3679fa2-a3b4-47de-9de9-315ad45e80ee"/>
    <xsd:import namespace="f1310f0d-89d8-432e-adf2-84cf9f2261a0"/>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679fa2-a3b4-47de-9de9-315ad45e80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310f0d-89d8-432e-adf2-84cf9f2261a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926ACE-4767-4670-BE39-7BC5EEA6CD24}">
  <ds:schemaRefs>
    <ds:schemaRef ds:uri="http://schemas.microsoft.com/sharepoint/v3/contenttype/forms"/>
  </ds:schemaRefs>
</ds:datastoreItem>
</file>

<file path=customXml/itemProps2.xml><?xml version="1.0" encoding="utf-8"?>
<ds:datastoreItem xmlns:ds="http://schemas.openxmlformats.org/officeDocument/2006/customXml" ds:itemID="{1FC602D6-A042-4690-85BF-41837177915F}">
  <ds:schemaRefs>
    <ds:schemaRef ds:uri="http://schemas.microsoft.com/office/2006/metadata/properties"/>
    <ds:schemaRef ds:uri="http://schemas.microsoft.com/office/infopath/2007/PartnerControls"/>
    <ds:schemaRef ds:uri="a3679fa2-a3b4-47de-9de9-315ad45e80ee"/>
  </ds:schemaRefs>
</ds:datastoreItem>
</file>

<file path=customXml/itemProps3.xml><?xml version="1.0" encoding="utf-8"?>
<ds:datastoreItem xmlns:ds="http://schemas.openxmlformats.org/officeDocument/2006/customXml" ds:itemID="{95F37158-BE87-4262-B283-EDCC15F4B1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679fa2-a3b4-47de-9de9-315ad45e80ee"/>
    <ds:schemaRef ds:uri="f1310f0d-89d8-432e-adf2-84cf9f2261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Health Center &amp; Office Works</vt:lpstr>
      <vt:lpstr>Drainage System Works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anastase</dc:creator>
  <cp:lastModifiedBy>Roland Fang Kum</cp:lastModifiedBy>
  <cp:revision>0</cp:revision>
  <cp:lastPrinted>2019-02-06T14:21:49Z</cp:lastPrinted>
  <dcterms:created xsi:type="dcterms:W3CDTF">2012-06-21T09:19:37Z</dcterms:created>
  <dcterms:modified xsi:type="dcterms:W3CDTF">2024-09-17T12:55:26Z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0x0101005E1E4907E93F234F91F4929D38E9502E</vt:lpwstr>
  </property>
</Properties>
</file>