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gavranij\Downloads\"/>
    </mc:Choice>
  </mc:AlternateContent>
  <xr:revisionPtr revIDLastSave="0" documentId="8_{F185441A-0182-40AF-8D66-0E478C8B6E09}" xr6:coauthVersionLast="47" xr6:coauthVersionMax="47" xr10:uidLastSave="{00000000-0000-0000-0000-000000000000}"/>
  <bookViews>
    <workbookView xWindow="-110" yWindow="-110" windowWidth="19420" windowHeight="10420" tabRatio="500" xr2:uid="{00000000-000D-0000-FFFF-FFFF00000000}"/>
  </bookViews>
  <sheets>
    <sheet name="Micro-Assessment Questionnaire" sheetId="1" r:id="rId1"/>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E201" i="1" l="1"/>
  <c r="E200" i="1"/>
  <c r="J200" i="1" s="1"/>
  <c r="J201" i="1" s="1"/>
  <c r="J202" i="1" s="1"/>
  <c r="J203" i="1" s="1"/>
  <c r="J204" i="1" s="1"/>
  <c r="E199" i="1"/>
  <c r="E190" i="1"/>
  <c r="J189" i="1" s="1"/>
  <c r="J190" i="1" s="1"/>
  <c r="J191" i="1" s="1"/>
  <c r="J192" i="1" s="1"/>
  <c r="J193" i="1" s="1"/>
  <c r="E189" i="1"/>
  <c r="E188" i="1"/>
  <c r="I187" i="1"/>
  <c r="I186" i="1"/>
  <c r="I185" i="1"/>
  <c r="I184" i="1"/>
  <c r="I182" i="1"/>
  <c r="I181" i="1"/>
  <c r="I180" i="1"/>
  <c r="I179" i="1"/>
  <c r="I178" i="1"/>
  <c r="I177" i="1"/>
  <c r="I176" i="1"/>
  <c r="I175" i="1"/>
  <c r="I174" i="1"/>
  <c r="I173" i="1"/>
  <c r="I172" i="1"/>
  <c r="I171" i="1"/>
  <c r="I170" i="1"/>
  <c r="I169" i="1"/>
  <c r="I168" i="1"/>
  <c r="I167" i="1"/>
  <c r="I166" i="1"/>
  <c r="I165" i="1"/>
  <c r="I164" i="1"/>
  <c r="I163" i="1"/>
  <c r="I162" i="1"/>
  <c r="I161" i="1"/>
  <c r="E191" i="1" s="1"/>
  <c r="E192" i="1" s="1"/>
  <c r="E193" i="1" s="1"/>
  <c r="E151" i="1"/>
  <c r="E150" i="1"/>
  <c r="J150" i="1" s="1"/>
  <c r="J151" i="1" s="1"/>
  <c r="J152" i="1" s="1"/>
  <c r="J153" i="1" s="1"/>
  <c r="J154" i="1" s="1"/>
  <c r="E149" i="1"/>
  <c r="I148" i="1"/>
  <c r="I147" i="1"/>
  <c r="I146" i="1"/>
  <c r="I145" i="1"/>
  <c r="I144" i="1"/>
  <c r="I143" i="1"/>
  <c r="I142" i="1"/>
  <c r="I141" i="1"/>
  <c r="E152" i="1" s="1"/>
  <c r="E153" i="1" s="1"/>
  <c r="E133" i="1"/>
  <c r="E132" i="1"/>
  <c r="J132" i="1" s="1"/>
  <c r="J133" i="1" s="1"/>
  <c r="J134" i="1" s="1"/>
  <c r="J135" i="1" s="1"/>
  <c r="J136" i="1" s="1"/>
  <c r="E131" i="1"/>
  <c r="I130" i="1"/>
  <c r="I129" i="1"/>
  <c r="I128" i="1"/>
  <c r="I127" i="1"/>
  <c r="I126" i="1"/>
  <c r="I124" i="1"/>
  <c r="I123" i="1"/>
  <c r="I122" i="1"/>
  <c r="I121" i="1"/>
  <c r="E134" i="1" s="1"/>
  <c r="E135" i="1" s="1"/>
  <c r="E111" i="1"/>
  <c r="E110" i="1"/>
  <c r="J110" i="1" s="1"/>
  <c r="J111" i="1" s="1"/>
  <c r="J112" i="1" s="1"/>
  <c r="J113" i="1" s="1"/>
  <c r="J114" i="1" s="1"/>
  <c r="E109" i="1"/>
  <c r="I108" i="1"/>
  <c r="I107" i="1"/>
  <c r="I106" i="1"/>
  <c r="I105" i="1"/>
  <c r="I103" i="1"/>
  <c r="I101" i="1"/>
  <c r="I100" i="1"/>
  <c r="I99" i="1"/>
  <c r="I98" i="1"/>
  <c r="I97" i="1"/>
  <c r="I96" i="1"/>
  <c r="I95" i="1"/>
  <c r="I94" i="1"/>
  <c r="I93" i="1"/>
  <c r="I91" i="1"/>
  <c r="I90" i="1"/>
  <c r="I88" i="1"/>
  <c r="I87" i="1"/>
  <c r="I86" i="1"/>
  <c r="I85" i="1"/>
  <c r="I84" i="1"/>
  <c r="I83" i="1"/>
  <c r="I82" i="1"/>
  <c r="I80" i="1"/>
  <c r="I79" i="1"/>
  <c r="I78" i="1"/>
  <c r="I77" i="1"/>
  <c r="I75" i="1"/>
  <c r="I74" i="1"/>
  <c r="I73" i="1"/>
  <c r="I71" i="1"/>
  <c r="I70" i="1"/>
  <c r="I69" i="1"/>
  <c r="I68" i="1"/>
  <c r="I67" i="1"/>
  <c r="E112" i="1" s="1"/>
  <c r="E113" i="1" s="1"/>
  <c r="E57" i="1"/>
  <c r="E56" i="1"/>
  <c r="J56" i="1" s="1"/>
  <c r="J57" i="1" s="1"/>
  <c r="J58" i="1" s="1"/>
  <c r="J59" i="1" s="1"/>
  <c r="J60" i="1" s="1"/>
  <c r="E55" i="1"/>
  <c r="I54" i="1"/>
  <c r="I53" i="1"/>
  <c r="I52" i="1"/>
  <c r="I51" i="1"/>
  <c r="I50" i="1"/>
  <c r="I49" i="1"/>
  <c r="I48" i="1"/>
  <c r="I47" i="1"/>
  <c r="I46" i="1"/>
  <c r="E58" i="1" s="1"/>
  <c r="E59" i="1" s="1"/>
  <c r="E37" i="1"/>
  <c r="E36" i="1"/>
  <c r="J36" i="1" s="1"/>
  <c r="J37" i="1" s="1"/>
  <c r="J38" i="1" s="1"/>
  <c r="J39" i="1" s="1"/>
  <c r="J40" i="1" s="1"/>
  <c r="E35" i="1"/>
  <c r="I34" i="1"/>
  <c r="I33" i="1"/>
  <c r="I32" i="1"/>
  <c r="I31" i="1"/>
  <c r="I30" i="1"/>
  <c r="I29" i="1"/>
  <c r="I28" i="1"/>
  <c r="E38" i="1" s="1"/>
  <c r="E39" i="1" s="1"/>
  <c r="I27" i="1"/>
  <c r="E19" i="1"/>
  <c r="J18" i="1"/>
  <c r="J19" i="1" s="1"/>
  <c r="J20" i="1" s="1"/>
  <c r="J21" i="1" s="1"/>
  <c r="J22" i="1" s="1"/>
  <c r="E18" i="1"/>
  <c r="E17" i="1"/>
  <c r="I16" i="1"/>
  <c r="I15" i="1"/>
  <c r="I14" i="1"/>
  <c r="I13" i="1"/>
  <c r="I12" i="1"/>
  <c r="I11" i="1"/>
  <c r="I10" i="1"/>
  <c r="I9" i="1"/>
  <c r="I8" i="1"/>
  <c r="I7" i="1"/>
  <c r="E20" i="1" s="1"/>
  <c r="I6" i="1"/>
  <c r="E114" i="1" l="1"/>
  <c r="E40" i="1"/>
  <c r="E136" i="1"/>
  <c r="E202" i="1"/>
  <c r="E203" i="1" s="1"/>
  <c r="E204" i="1" s="1"/>
  <c r="E21" i="1"/>
  <c r="E22" i="1" s="1"/>
  <c r="E60" i="1"/>
  <c r="E154" i="1"/>
</calcChain>
</file>

<file path=xl/sharedStrings.xml><?xml version="1.0" encoding="utf-8"?>
<sst xmlns="http://schemas.openxmlformats.org/spreadsheetml/2006/main" count="315" uniqueCount="154">
  <si>
    <t>Micro-assessment workbook</t>
  </si>
  <si>
    <t>Key question</t>
  </si>
  <si>
    <t>Key question weighting</t>
  </si>
  <si>
    <r>
      <rPr>
        <b/>
        <sz val="10"/>
        <rFont val="Arial"/>
        <family val="2"/>
        <charset val="1"/>
      </rPr>
      <t xml:space="preserve">Subject area 
</t>
    </r>
    <r>
      <rPr>
        <i/>
        <sz val="10"/>
        <rFont val="Arial"/>
        <family val="2"/>
        <charset val="1"/>
      </rPr>
      <t xml:space="preserve">(key questions in </t>
    </r>
    <r>
      <rPr>
        <b/>
        <i/>
        <sz val="10"/>
        <rFont val="Arial"/>
        <family val="2"/>
        <charset val="1"/>
      </rPr>
      <t>bold</t>
    </r>
    <r>
      <rPr>
        <i/>
        <sz val="10"/>
        <rFont val="Arial"/>
        <family val="2"/>
        <charset val="1"/>
      </rPr>
      <t>)</t>
    </r>
  </si>
  <si>
    <t>Yes</t>
  </si>
  <si>
    <t>No</t>
  </si>
  <si>
    <t>N/A</t>
  </si>
  <si>
    <t>Risk Assessment</t>
  </si>
  <si>
    <t>Risk points</t>
  </si>
  <si>
    <t>Remarks/comments</t>
  </si>
  <si>
    <t>X</t>
  </si>
  <si>
    <t>1.4 Does the governing body meet on a regular basis and perform oversight functions?</t>
  </si>
  <si>
    <t>Total number of questions in subject area:</t>
  </si>
  <si>
    <t>Lowest score possible</t>
  </si>
  <si>
    <t>Total number of applicable questions in subject area:</t>
  </si>
  <si>
    <t>Highest score possible</t>
  </si>
  <si>
    <t>Total number of applicable key questions in subject area:</t>
  </si>
  <si>
    <t>Banding width</t>
  </si>
  <si>
    <t>Total number of risk points:</t>
  </si>
  <si>
    <t>Low risk: scores below</t>
  </si>
  <si>
    <t>Risk score</t>
  </si>
  <si>
    <t>Moderate risk: scores below</t>
  </si>
  <si>
    <t>Area risk rating</t>
  </si>
  <si>
    <t>Significant risk: scores below</t>
  </si>
  <si>
    <t>2.    Project Management</t>
  </si>
  <si>
    <t>2.2. Do work plans specify expected results and the activities to be carried out to achieve results, with a time frame and budget for the activities?</t>
  </si>
  <si>
    <t>3.    Organizational Structure and Staffing</t>
  </si>
  <si>
    <t xml:space="preserve">3.7 Has there been significant turnover in key finance positions the past five years? If so, has the rate improved or worsened and appears to be a problem? </t>
  </si>
  <si>
    <r>
      <rPr>
        <sz val="10"/>
        <color rgb="FF000000"/>
        <rFont val="Arial"/>
        <family val="2"/>
        <charset val="1"/>
      </rPr>
      <t xml:space="preserve">3.9 Are accounting/finance staff familiar with United Nations and other </t>
    </r>
    <r>
      <rPr>
        <sz val="10"/>
        <rFont val="Arial"/>
        <family val="2"/>
        <charset val="1"/>
      </rPr>
      <t>multilateral development aid organizations procedures related to cash transfers (specifically the HACT framework)?</t>
    </r>
  </si>
  <si>
    <t>4.   Accounting Policies and Procedures</t>
  </si>
  <si>
    <t>4a. General</t>
  </si>
  <si>
    <t>4.3  Are all accounting and supporting documents retained in an organized system that allows authorized users easy access?</t>
  </si>
  <si>
    <t>4.4  Are the general ledger and subsidiary ledgers reconciled at least monthly? Are explanations provided for significant reconciling items?</t>
  </si>
  <si>
    <t>4b. Segregation of duties</t>
  </si>
  <si>
    <t>4.6 Are the following functional responsibilities performed by different units or individuals: (a) authorization to execute a transaction; (b) recording of the transaction; and (c) custody of assets involved in the transaction?</t>
  </si>
  <si>
    <t>4.7  Are the functions of ordering, receiving, accounting for and paying for goods and services appropriately segregated?</t>
  </si>
  <si>
    <t>4.8 Are bank reconciliations prepared by individuals other than those who make or approve payments?</t>
  </si>
  <si>
    <t>4c. Budgeting system</t>
  </si>
  <si>
    <t>4.9 Are budgets prepared for all activities in sufficient detail to provide a meaningful tool for monitoring subsequent performance?</t>
  </si>
  <si>
    <t>4.10 Are actual expenditures compared to the budget with reasonable frequency? Are explanations required for significant variations from the budget?</t>
  </si>
  <si>
    <t>4.11 Is prior approval sought for budget amendments in a timely way?</t>
  </si>
  <si>
    <t>4d. Payments</t>
  </si>
  <si>
    <t>4.13 Do invoice processing procedures provide for:
· Copies of purchase orders and receiving reports to be obtained directly from issuing departments?
· Comparison of invoice quantities, prices and terms with those indicated on the purchase order and with records of goods/services actually received?
· Checking the accuracy of calculations?</t>
  </si>
  <si>
    <r>
      <rPr>
        <b/>
        <sz val="10"/>
        <color rgb="FF000000"/>
        <rFont val="Arial"/>
        <family val="2"/>
        <charset val="1"/>
      </rPr>
      <t>4.15 Are all invoices stamped ‘</t>
    </r>
    <r>
      <rPr>
        <b/>
        <i/>
        <sz val="10"/>
        <color rgb="FF000000"/>
        <rFont val="Arial"/>
        <family val="2"/>
        <charset val="1"/>
      </rPr>
      <t>PAID</t>
    </r>
    <r>
      <rPr>
        <b/>
        <sz val="10"/>
        <color rgb="FF000000"/>
        <rFont val="Arial"/>
        <family val="2"/>
        <charset val="1"/>
      </rPr>
      <t>’, approved, and marked with the project code and account code?</t>
    </r>
  </si>
  <si>
    <t>4.16 Do controls exist for preparation and approval of payroll expenditures? Are payroll changes properly authorized?</t>
  </si>
  <si>
    <t>4.17 Do controls exist to ensure that direct staff salary costs reflects the actual amount of staff time spent on a project?</t>
  </si>
  <si>
    <t>4.18 Do controls exist for expense categories that do not originate from invoice payments, such as DSAs, travel, and internal cost allocations?</t>
  </si>
  <si>
    <t>4e. Policies and procedures</t>
  </si>
  <si>
    <t>4f. Cash and bank</t>
  </si>
  <si>
    <t>4.24 If the partner is participating in micro-finance advances, do controls exist for the collection, timely deposit and recording of receipts at each collection location?</t>
  </si>
  <si>
    <t>4.25 Are bank balances and cash ledger reconciled monthly and properly approved? Are explanations provided for significant, unusual and aged reconciling items?</t>
  </si>
  <si>
    <t xml:space="preserve">4.28 Are cash and cheques maintained in a secure location with restricted access? Are bank accounts protected with appropriate remote access controls? </t>
  </si>
  <si>
    <t>4.29 Are there adequate controls over submission of electronic payment files that ensure no unauthorized amendments once payments are approved and files are transmitted over secure/encrypted  networks?</t>
  </si>
  <si>
    <t>4.30 Would UNIDO resources be placed in a separate bank account?</t>
  </si>
  <si>
    <t>4g. Other offices or entities</t>
  </si>
  <si>
    <t>4h. Internal audit</t>
  </si>
  <si>
    <t>4.32  Is the internal auditor sufficiently independent to make critical assessments? To whom does the internal auditor report?</t>
  </si>
  <si>
    <t>4.34  Are the activities financed by UNIDO included in the internal audit department’s work programme?</t>
  </si>
  <si>
    <t>5.   Fixed Assets and Inventory</t>
  </si>
  <si>
    <t>5a. Safeguards over assets</t>
  </si>
  <si>
    <t xml:space="preserve">5.1 Is there a system of adequate safeguards to protect assets from fraud, waste and abuse? </t>
  </si>
  <si>
    <t>5.2 Are subsidiary records of fixed assets and inventory kept up to date and reconciled with control accounts?</t>
  </si>
  <si>
    <t>5.3 Are there periodic physical verification and/or count of fixed assets and inventory? If so, please describe?</t>
  </si>
  <si>
    <t>5.4 Are fixed assets and inventory adequately covered by insurance policies?</t>
  </si>
  <si>
    <t>5b. Warehousing and inventory management</t>
  </si>
  <si>
    <t>5.5 Do warehouse facilities have adequate physical security?</t>
  </si>
  <si>
    <t>5.6 Is inventory stored so that it is identifiable, protected from damage, and countable?</t>
  </si>
  <si>
    <t>5.8 Is responsibility for receiving and issuing inventory segregated from that for updating the inventory records?</t>
  </si>
  <si>
    <t>5.9 Are regular physical counts of inventory carried out?</t>
  </si>
  <si>
    <t>6. Financial Reporting and Monitoring</t>
  </si>
  <si>
    <t>6.5  Have any significant recommendations made by auditors in the prior five audit reports and/or management letters over the past five years and have not yet been implemented?</t>
  </si>
  <si>
    <t>6.6  Is the financial management system computerized?</t>
  </si>
  <si>
    <t>6.7  Can the computerized financial management system produce the necessary financial reports?</t>
  </si>
  <si>
    <t>7.   Procurement and Contract Administration</t>
  </si>
  <si>
    <t>7a. Procurement</t>
  </si>
  <si>
    <t xml:space="preserve">7.2 Are exceptions to procurement procedures approved by management and documented ? </t>
  </si>
  <si>
    <t>7.4 Are procurement reports generated and reviewed regularly? Describe reports generated, frequency and review &amp; approvers.</t>
  </si>
  <si>
    <t>7.7  Have any significant recommendations related to procurement made by auditors in the prior five audit reports and/or management letters over the past five years and have not yet been implemented?</t>
  </si>
  <si>
    <t>7.9 Do the procurement procedures and templates of contracts integrate references to ethical procurement principles and exclusion and ineligibility criteria?</t>
  </si>
  <si>
    <t>7b. Recruitment of consultants and experts</t>
  </si>
  <si>
    <r>
      <rPr>
        <sz val="10"/>
        <color rgb="FF000000"/>
        <rFont val="Arial"/>
        <family val="2"/>
        <charset val="1"/>
      </rPr>
      <t xml:space="preserve">7.17 Are transparent procedures and guidelines in place for </t>
    </r>
    <r>
      <rPr>
        <sz val="10"/>
        <rFont val="Arial"/>
        <family val="2"/>
        <charset val="1"/>
      </rPr>
      <t xml:space="preserve">recruitment of staff /consultants requiring public announcements
</t>
    </r>
    <r>
      <rPr>
        <sz val="10"/>
        <color rgb="FF000000"/>
        <rFont val="Arial"/>
        <family val="2"/>
        <charset val="1"/>
      </rPr>
      <t>of vacancies?</t>
    </r>
  </si>
  <si>
    <t>7.18 Are guidelines in place for the preparation of terms of
reference, international vacancy announcements, shortlisting,
candidate panel evaluation (with no conflicts of interests)?</t>
  </si>
  <si>
    <t>7.21 Do controls exist for the preparation of the payroll and are
changes to the payroll properly authorized?</t>
  </si>
  <si>
    <t>7.22 Are there personnel specifically designated to manage contracts or monitor contract expiration?</t>
  </si>
  <si>
    <t>7.23 Are there staff designated to monitor expiration of performance securities, warranties, liquidated damages and other risk management instruments?</t>
  </si>
  <si>
    <t>7.25 How frequent do post-facto contract actions occur?</t>
  </si>
  <si>
    <t>Totals</t>
  </si>
  <si>
    <t>Total number of questions:</t>
  </si>
  <si>
    <t>Total number of applicable questions:</t>
  </si>
  <si>
    <t>Total number of applicable key questions:</t>
  </si>
  <si>
    <t>Total risk score</t>
  </si>
  <si>
    <t>Overall risk rating</t>
  </si>
  <si>
    <t>1. GRANT BENEFICIARY</t>
  </si>
  <si>
    <t>1.1  Is the Grant Beneficiary legally registered? If so, is it in compliance with registration requirements? Please note the legal status and date of registration of the entity.</t>
  </si>
  <si>
    <t>1.2 If the Grant beneficiary received United Nations resources in the past, were significant issues reported in managing the resources, including from previous assurance activities.</t>
  </si>
  <si>
    <t>1.3 Does the Grant beneficiary have statutory reporting requirements? If so, are they in compliance with such requirements in the prior three fiscal years?</t>
  </si>
  <si>
    <t>1.5 If any other offices/ external entities participate in execution, does the Grant beneficiary have policies and process to ensure appropriate oversight and monitoring of execution?</t>
  </si>
  <si>
    <t>1.6  Does the Grant beneficiary show basic financial stability in-country (core resources; funding trend)
Provide the amount of total assets, total liabilities, income and expenditure for the current and prior three fiscal years.</t>
  </si>
  <si>
    <t>1.7 Can the Grant beneficiary easily receive funds? Have there been any major problems in the past in the receipt of funds, particularly where the funds flow from government ministries?</t>
  </si>
  <si>
    <t>1.8 Does the Grant beneficiary have any pending legal actions against it or outstanding material/significant disputes with vendors/contractors?
If so, provide details and actions taken by the Grant beneficiary to resolve the legal action.</t>
  </si>
  <si>
    <t>1.9 Does the Grant beneficiary have an anti-fraud and corruption policy?</t>
  </si>
  <si>
    <t>1.10 Has the Grant beneficiary advised employees, beneficiaries and other recipients to whom they should report if they suspect fraud, waste or misuse of UNIDO resources or property? If so, does the Grant beneficiary have a policy against retaliation relating to such reporting?</t>
  </si>
  <si>
    <t>1.11 Does the Grant beneficiary have any key financial or operational risks that are not covered by this questionnaire? If so, please describe. Examples: foreign exchange risk; cash receipts.</t>
  </si>
  <si>
    <t>2.1. Does the Grant beneficiary have and use sufficiently detailed written policies, procedures and other tools (e.g. project development checklist, work planning templates, work planning schedule) to develop programmes/projects and plans?</t>
  </si>
  <si>
    <t>2.3 Does the Grant beneficiary identify the potential risks for programme/project delivery and mechanisms to mitigate them?</t>
  </si>
  <si>
    <t>2.4 Does the Grant beneficiary have and use sufficiently detailed policies, procedures, guidelines and other tools (checklists, templates) for monitoring and evaluation?</t>
  </si>
  <si>
    <t>2.5 Does the Grant beneficiary have M&amp;E frameworks for its programmes/projects, with indicators, baselines, and targets to monitor achievement of programme/project results?  </t>
  </si>
  <si>
    <t>2.6 Does the Grant beneficiary carry out and document regular monitoring activities such as review meetings, on-site project visits, etc.?</t>
  </si>
  <si>
    <t>2.7 Does the Grant beneficiary systematically collect, monitor and evaluate data on the achievement of project results?</t>
  </si>
  <si>
    <t>2.8 Is it evident that the Grant beneficiary followed up on independent evaluation recommendations? </t>
  </si>
  <si>
    <t>3.1 Are the Grant beneficiary’s recruitment, employment and personnel practices clearly defined and followed, and do they embrace transparency and competition?</t>
  </si>
  <si>
    <t>3.2 Does the Grant beneficiary have clearly defined job descriptions?</t>
  </si>
  <si>
    <t>3.3  Is the organizational structure of the finance and project management departments, and competency of staff, appropriate for the complexity of the Grant beneficiary and the scale of activities? Identify the key staff, including job titles, responsibilities, educational backgrounds and professional experience.</t>
  </si>
  <si>
    <t>3.4  Is the Grant beneficiary’s accounting/finance function staffed adequately to ensure sufficient controls are in place to manage UNIDO funds?</t>
  </si>
  <si>
    <t>3.5  Does the Grant beneficiary have training policies for accounting/finance/ project management staff? Are necessary training activities undertaken?</t>
  </si>
  <si>
    <t>3.6 Does the Grant beneficiary perform background verification/checks on all new accounting/finance and management positions?</t>
  </si>
  <si>
    <t>3.8 Does the Grant beneficiary have a documented internal control framework? Is this framework distributed and made available to staff and updated periodically? If so, please describe.</t>
  </si>
  <si>
    <t xml:space="preserve">4.1  Does the Grant beneficiary have an accounting system that allows for proper recording of financial transactions from United Nations agencies, including allocation of expenditures in accordance with the respective components, disbursement categories and sources of funds? </t>
  </si>
  <si>
    <t>4.2  Does the Grant beneficiary have an appropriate cost allocation methodology that ensures accurate cost allocations to the various funding sources in accordance with established agreements?</t>
  </si>
  <si>
    <t>4.5 Does the Grant beneficiary have policies and procedures for tracking and reporting United Nations resources as required in the HACT framework? If so, please describe.</t>
  </si>
  <si>
    <t>4.12 Are Grant beneficiary budgets approved formally at an appropriate level?</t>
  </si>
  <si>
    <t>4.14 Are payments authorized at an appropriate level? Does the Grant beneficiary have a table of payment approval thresholds?</t>
  </si>
  <si>
    <t>4.19 Can the Grant beneficiary identify tax-exempt activities to ensure tax is not paid?</t>
  </si>
  <si>
    <t>4.20 Does the Grant beneficiary have a stated basis of accounting (i.e. cash or accrual) and does it allow for compliance with UNIDO requirements?</t>
  </si>
  <si>
    <t>4.21 Does the Grant beneficiary have an adequate policies and procedures manual and is it distributed to relevant staff?</t>
  </si>
  <si>
    <t>4.22 Does the Grant beneficiary require dual signatories / authorization for bank transactions? Are new signatories approved at an appropriate level and timely updates made when signatories depart?</t>
  </si>
  <si>
    <t>4.23 Does the Grant beneficiary maintain an adequate, up‑to‑date cashbook, recording receipts and payments?</t>
  </si>
  <si>
    <t>4.26 Is substantial expenditure paid in cash? If so, does the Grant beneficiary have adequate controls over cash payments?</t>
  </si>
  <si>
    <t>4.27 Does the Grant beneficiary carry out a regular petty cash reconciliation?</t>
  </si>
  <si>
    <t>4.31 Does the Grant beneficiary have a process to ensure expenditures of subsidiary offices/ external entities are in compliance with the work plan and/or contractual agreement?</t>
  </si>
  <si>
    <t>4.33 Does the Grant beneficiary have stated qualifications and experience requirements for internal audit department staff?</t>
  </si>
  <si>
    <t>4.35 Does the Grant beneficiary act on the internal auditor's recommendations?</t>
  </si>
  <si>
    <t>5.7 Does the Grant beneficiary have an inventory management system that enables monitoring of supply distribution?</t>
  </si>
  <si>
    <t>6.1  Does the Grant beneficiary have established financial reporting procedures that specify what reports are to be prepared, the source system for key reports, the frequency of preparation, what they are to contain and how they are to be used?</t>
  </si>
  <si>
    <t xml:space="preserve">6.2 Does the Grant beneficiary prepare overall financial statements? </t>
  </si>
  <si>
    <t>6.3  Are the Grant beneficiary’s overall financial statements audited regularly by an independent auditor in accordance with appropriate national or international auditing standards? If so, please describe the auditor.</t>
  </si>
  <si>
    <t>6.4  Were there any major issues related to ineligible expenditure involving donor funds reported in the audit reports of the Grant beneficiary over the past five years?</t>
  </si>
  <si>
    <t>6.8  Does the Grant beneficiary have appropriate safeguards to ensure the confidentiality, integrity and availability of the financial data? E.g. password access controls; regular data back-up.</t>
  </si>
  <si>
    <t>7.1 Does the Grant beneficiary have written procurement policies and procedures?</t>
  </si>
  <si>
    <t>7.3 Does the Grant beneficiary have a computerized procurement system with adequate access controls and segregation of duties between entering purchase orders, approval and receipting of goods? Provide a description of the procurement system.</t>
  </si>
  <si>
    <t>7.5 Does the Grant beneficiary have a structured procurement unit with defined reporting lines that foster efficiency and accountability?</t>
  </si>
  <si>
    <t>7.6 Is the Grant beneficiary’s procurement unit resourced with qualified staff who are trained and certified and considered experts in procurement and conversant with UN / World Bank / European Union procurement requirements in addition to the a Grant beneficiary's procurement rules and regulations?</t>
  </si>
  <si>
    <t>7.8 Does the Grant beneficiary require written or system authorizations for purchases? If so, evaluate if the authorization thresholds are appropriate?</t>
  </si>
  <si>
    <t>7.10 Does the Grant beneficiary obtain sufficient approvals before signing a contract?</t>
  </si>
  <si>
    <t>7.11 Does the Grant beneficiary have and apply formal guidelines and procedures to assist in identifying, monitoring and dealing with potential conflicts of interest with potential suppliers/procurement agents? If so, how does the Grant beneficiary proceed in cases of conflict of interest?</t>
  </si>
  <si>
    <t>7.12 Does the Grant beneficiary follow a well-defined process for sourcing suppliers? Do formal procurement methods include wide broadcasting of procurement opportunities?</t>
  </si>
  <si>
    <t>7.13 Does the Grant beneficiary keep track of past performance of suppliers? E.g. database of trusted suppliers.</t>
  </si>
  <si>
    <t>7.14 Does the Grant beneficiary follow a well-defined process to ensure a secure and transparent bid and evaluation process? If so, describe the process.</t>
  </si>
  <si>
    <t>7.15 When a formal invitation to bid has been issued, does the Grant beneficiary award the contract on a pre-defined basis set out in the solicitation documentation taking into account technical responsiveness and price?</t>
  </si>
  <si>
    <t>7.16 If the Grant beneficiary is managing major contracts, does the Grant beneficiary have a policy on contracts management / administration?</t>
  </si>
  <si>
    <t>7.19 Does the potential Grant beneficiary have a roster of international
experts relevant to the project and a history of recruiting
international experts/consultants?</t>
  </si>
  <si>
    <t>7.20 Does the potential Grant beneficiary have a roster of national experts
relevant to the project and a history of recruiting national
experts/consultants?</t>
  </si>
  <si>
    <t>7b. Contract Management - To be completed only for the Grant beneficiarys managing contracts as part of project execution. Otherwise select N/A for risk assessment</t>
  </si>
  <si>
    <t>7.24 Does the Grant beneficiary have a policy on post-facto actions on contracts?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</si>
</sst>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_-;_-@_-"/>
    <numFmt numFmtId="165" formatCode="0.000"/>
  </numFmts>
  <fonts count="16">
    <font>
      <sz val="10"/>
      <color rgb="FF000000"/>
      <name val="Arial"/>
      <family val="2"/>
      <charset val="1"/>
    </font>
    <font>
      <b/>
      <sz val="10"/>
      <color rgb="FF000000"/>
      <name val="Arial"/>
      <family val="2"/>
      <charset val="1"/>
    </font>
    <font>
      <sz val="14"/>
      <color rgb="FF000000"/>
      <name val="Arial"/>
      <family val="2"/>
      <charset val="1"/>
    </font>
    <font>
      <b/>
      <sz val="10"/>
      <name val="Arial"/>
      <family val="2"/>
      <charset val="1"/>
    </font>
    <font>
      <i/>
      <sz val="10"/>
      <name val="Arial"/>
      <family val="2"/>
      <charset val="1"/>
    </font>
    <font>
      <b/>
      <i/>
      <sz val="10"/>
      <name val="Arial"/>
      <family val="2"/>
      <charset val="1"/>
    </font>
    <font>
      <b/>
      <sz val="12"/>
      <color rgb="FF0070C0"/>
      <name val="Arial"/>
      <family val="2"/>
      <charset val="1"/>
    </font>
    <font>
      <sz val="10"/>
      <name val="Arial"/>
      <family val="2"/>
      <charset val="1"/>
    </font>
    <font>
      <sz val="10"/>
      <color rgb="FFD9D9D9"/>
      <name val="Arial"/>
      <family val="2"/>
      <charset val="1"/>
    </font>
    <font>
      <i/>
      <sz val="10"/>
      <color rgb="FFD9D9D9"/>
      <name val="Arial"/>
      <family val="2"/>
      <charset val="1"/>
    </font>
    <font>
      <b/>
      <i/>
      <sz val="10"/>
      <color rgb="FF000000"/>
      <name val="Arial"/>
      <family val="2"/>
      <charset val="1"/>
    </font>
    <font>
      <i/>
      <sz val="10"/>
      <color rgb="FF000000"/>
      <name val="Arial"/>
      <family val="2"/>
      <charset val="1"/>
    </font>
    <font>
      <b/>
      <i/>
      <sz val="10"/>
      <color rgb="FF0070C0"/>
      <name val="Arial"/>
      <family val="2"/>
      <charset val="1"/>
    </font>
    <font>
      <sz val="10"/>
      <color rgb="FF000000"/>
      <name val="ArialMT"/>
      <family val="2"/>
      <charset val="1"/>
    </font>
    <font>
      <b/>
      <sz val="12"/>
      <color rgb="FF558ED5"/>
      <name val="Arial"/>
      <family val="2"/>
      <charset val="1"/>
    </font>
    <font>
      <sz val="10"/>
      <color rgb="FF000000"/>
      <name val="Arial"/>
      <family val="2"/>
      <charset val="1"/>
    </font>
  </fonts>
  <fills count="9">
    <fill>
      <patternFill patternType="none"/>
    </fill>
    <fill>
      <patternFill patternType="gray125"/>
    </fill>
    <fill>
      <patternFill patternType="solid">
        <fgColor rgb="FFC6D9F1"/>
        <bgColor rgb="FFD9D9D9"/>
      </patternFill>
    </fill>
    <fill>
      <patternFill patternType="solid">
        <fgColor rgb="FF95B3D7"/>
        <bgColor rgb="FF8DB3E2"/>
      </patternFill>
    </fill>
    <fill>
      <patternFill patternType="solid">
        <fgColor rgb="FF8DB3E2"/>
        <bgColor rgb="FF95B3D7"/>
      </patternFill>
    </fill>
    <fill>
      <patternFill patternType="solid">
        <fgColor rgb="FFDBE5F1"/>
        <bgColor rgb="FFD9D9D9"/>
      </patternFill>
    </fill>
    <fill>
      <patternFill patternType="solid">
        <fgColor rgb="FFF2F2F2"/>
        <bgColor rgb="FFFFFFFF"/>
      </patternFill>
    </fill>
    <fill>
      <patternFill patternType="solid">
        <fgColor rgb="FFFFFFFF"/>
        <bgColor rgb="FFF2F2F2"/>
      </patternFill>
    </fill>
    <fill>
      <patternFill patternType="solid">
        <fgColor rgb="FFD9D9D9"/>
        <bgColor rgb="FFDBE5F1"/>
      </patternFill>
    </fill>
  </fills>
  <borders count="17">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diagonal/>
    </border>
    <border>
      <left style="thin">
        <color rgb="FF0070C0"/>
      </left>
      <right/>
      <top style="thin">
        <color rgb="FF0070C0"/>
      </top>
      <bottom/>
      <diagonal/>
    </border>
    <border>
      <left/>
      <right/>
      <top style="thin">
        <color rgb="FF0070C0"/>
      </top>
      <bottom/>
      <diagonal/>
    </border>
    <border>
      <left/>
      <right style="thin">
        <color rgb="FF0070C0"/>
      </right>
      <top style="thin">
        <color rgb="FF0070C0"/>
      </top>
      <bottom/>
      <diagonal/>
    </border>
    <border>
      <left style="thin">
        <color rgb="FF0070C0"/>
      </left>
      <right/>
      <top/>
      <bottom/>
      <diagonal/>
    </border>
    <border>
      <left/>
      <right style="thin">
        <color rgb="FF0070C0"/>
      </right>
      <top/>
      <bottom/>
      <diagonal/>
    </border>
    <border>
      <left style="medium">
        <color rgb="FF0070C0"/>
      </left>
      <right/>
      <top style="medium">
        <color rgb="FF0070C0"/>
      </top>
      <bottom/>
      <diagonal/>
    </border>
    <border>
      <left/>
      <right style="medium">
        <color rgb="FF0070C0"/>
      </right>
      <top style="medium">
        <color rgb="FF0070C0"/>
      </top>
      <bottom/>
      <diagonal/>
    </border>
    <border>
      <left style="medium">
        <color rgb="FF0070C0"/>
      </left>
      <right/>
      <top/>
      <bottom style="medium">
        <color rgb="FF0070C0"/>
      </bottom>
      <diagonal/>
    </border>
    <border>
      <left/>
      <right style="medium">
        <color rgb="FF0070C0"/>
      </right>
      <top/>
      <bottom style="medium">
        <color rgb="FF0070C0"/>
      </bottom>
      <diagonal/>
    </border>
    <border>
      <left/>
      <right/>
      <top/>
      <bottom style="thin">
        <color rgb="FF0070C0"/>
      </bottom>
      <diagonal/>
    </border>
    <border>
      <left/>
      <right style="thin">
        <color rgb="FF0070C0"/>
      </right>
      <top/>
      <bottom style="thin">
        <color rgb="FF0070C0"/>
      </bottom>
      <diagonal/>
    </border>
  </borders>
  <cellStyleXfs count="2">
    <xf numFmtId="0" fontId="0" fillId="0" borderId="0"/>
    <xf numFmtId="164" fontId="15" fillId="0" borderId="0" applyBorder="0" applyProtection="0"/>
  </cellStyleXfs>
  <cellXfs count="69">
    <xf numFmtId="0" fontId="0" fillId="0" borderId="0" xfId="0"/>
    <xf numFmtId="0" fontId="0" fillId="0" borderId="0" xfId="0" applyProtection="1"/>
    <xf numFmtId="0" fontId="0" fillId="0" borderId="0" xfId="0" applyFont="1" applyProtection="1"/>
    <xf numFmtId="0" fontId="0" fillId="2" borderId="0" xfId="0" applyFill="1" applyBorder="1" applyProtection="1"/>
    <xf numFmtId="0" fontId="0" fillId="0" borderId="0" xfId="0" applyBorder="1" applyProtection="1"/>
    <xf numFmtId="0" fontId="1" fillId="3" borderId="1" xfId="0" applyFont="1" applyFill="1" applyBorder="1" applyProtection="1"/>
    <xf numFmtId="0" fontId="0" fillId="3" borderId="2" xfId="0" applyFill="1" applyBorder="1" applyAlignment="1" applyProtection="1">
      <alignment horizontal="left" vertical="top"/>
    </xf>
    <xf numFmtId="0" fontId="0" fillId="3" borderId="2" xfId="0" applyFont="1" applyFill="1" applyBorder="1" applyAlignment="1" applyProtection="1">
      <alignment vertical="top"/>
    </xf>
    <xf numFmtId="0" fontId="0" fillId="3" borderId="2" xfId="0" applyFill="1" applyBorder="1" applyAlignment="1" applyProtection="1">
      <alignment vertical="top"/>
    </xf>
    <xf numFmtId="0" fontId="0" fillId="3" borderId="3" xfId="0" applyFill="1" applyBorder="1" applyAlignment="1" applyProtection="1">
      <alignment horizontal="center" vertical="top"/>
    </xf>
    <xf numFmtId="0" fontId="0" fillId="0" borderId="0" xfId="0" applyBorder="1" applyAlignment="1" applyProtection="1">
      <alignment horizontal="right" vertical="top"/>
    </xf>
    <xf numFmtId="0" fontId="2" fillId="0" borderId="0" xfId="0" applyFont="1" applyBorder="1" applyAlignment="1" applyProtection="1">
      <alignment vertical="top"/>
    </xf>
    <xf numFmtId="0" fontId="0" fillId="0" borderId="0" xfId="0" applyFont="1" applyBorder="1" applyAlignment="1" applyProtection="1">
      <alignment vertical="top"/>
    </xf>
    <xf numFmtId="0" fontId="1" fillId="6" borderId="4" xfId="0" applyFont="1" applyFill="1" applyBorder="1" applyAlignment="1" applyProtection="1">
      <alignment horizontal="left" vertical="top" wrapText="1"/>
    </xf>
    <xf numFmtId="0" fontId="0" fillId="6" borderId="4" xfId="0" applyFont="1" applyFill="1" applyBorder="1" applyAlignment="1" applyProtection="1">
      <alignment horizontal="center" vertical="center" wrapText="1"/>
      <protection locked="0"/>
    </xf>
    <xf numFmtId="0" fontId="0" fillId="6" borderId="4" xfId="0" applyFont="1" applyFill="1" applyBorder="1" applyAlignment="1" applyProtection="1">
      <alignment horizontal="center" vertical="center" wrapText="1"/>
    </xf>
    <xf numFmtId="0" fontId="0" fillId="6" borderId="4" xfId="0" applyFont="1" applyFill="1" applyBorder="1" applyAlignment="1" applyProtection="1">
      <alignment horizontal="left" vertical="top" wrapText="1"/>
      <protection locked="0"/>
    </xf>
    <xf numFmtId="0" fontId="3" fillId="6" borderId="4" xfId="0" applyFont="1" applyFill="1" applyBorder="1" applyAlignment="1" applyProtection="1">
      <alignment horizontal="left" vertical="top" wrapText="1"/>
    </xf>
    <xf numFmtId="0" fontId="0" fillId="7" borderId="4" xfId="0" applyFont="1" applyFill="1" applyBorder="1" applyAlignment="1" applyProtection="1">
      <alignment horizontal="left" vertical="top" wrapText="1"/>
    </xf>
    <xf numFmtId="0" fontId="0" fillId="0" borderId="4" xfId="0" applyFont="1" applyBorder="1" applyAlignment="1" applyProtection="1">
      <alignment horizontal="center" vertical="center" wrapText="1"/>
      <protection locked="0"/>
    </xf>
    <xf numFmtId="0" fontId="0" fillId="0" borderId="4" xfId="0" applyFont="1" applyBorder="1" applyAlignment="1" applyProtection="1">
      <alignment horizontal="center" vertical="center" wrapText="1"/>
    </xf>
    <xf numFmtId="0" fontId="0" fillId="0" borderId="4" xfId="0" applyFont="1" applyBorder="1" applyAlignment="1" applyProtection="1">
      <alignment horizontal="left" vertical="top" wrapText="1"/>
      <protection locked="0"/>
    </xf>
    <xf numFmtId="0" fontId="7" fillId="0" borderId="4" xfId="0" applyFont="1" applyBorder="1" applyAlignment="1" applyProtection="1">
      <alignment horizontal="left" vertical="top" wrapText="1"/>
    </xf>
    <xf numFmtId="0" fontId="0" fillId="0" borderId="5" xfId="0" applyFont="1" applyBorder="1" applyAlignment="1" applyProtection="1">
      <alignment horizontal="left" vertical="top" wrapText="1"/>
      <protection locked="0"/>
    </xf>
    <xf numFmtId="0" fontId="0" fillId="0" borderId="4" xfId="0" applyFont="1" applyBorder="1" applyAlignment="1" applyProtection="1">
      <alignment horizontal="left" vertical="top" wrapText="1"/>
    </xf>
    <xf numFmtId="0" fontId="1" fillId="8" borderId="6" xfId="0" applyFont="1" applyFill="1" applyBorder="1" applyAlignment="1" applyProtection="1">
      <alignment horizontal="left" vertical="top" wrapText="1"/>
    </xf>
    <xf numFmtId="0" fontId="1" fillId="8" borderId="7" xfId="0" applyFont="1" applyFill="1" applyBorder="1" applyAlignment="1" applyProtection="1">
      <alignment horizontal="center" vertical="top" wrapText="1"/>
    </xf>
    <xf numFmtId="0" fontId="0" fillId="8" borderId="7" xfId="0" applyFont="1" applyFill="1" applyBorder="1" applyAlignment="1" applyProtection="1">
      <alignment horizontal="justify" vertical="top" wrapText="1"/>
    </xf>
    <xf numFmtId="0" fontId="8" fillId="8" borderId="7" xfId="0" applyFont="1" applyFill="1" applyBorder="1" applyAlignment="1" applyProtection="1">
      <alignment horizontal="justify" vertical="top" wrapText="1"/>
    </xf>
    <xf numFmtId="0" fontId="9" fillId="8" borderId="7" xfId="0" applyFont="1" applyFill="1" applyBorder="1" applyAlignment="1" applyProtection="1">
      <alignment horizontal="right" vertical="top"/>
    </xf>
    <xf numFmtId="165" fontId="9" fillId="8" borderId="8" xfId="1" applyNumberFormat="1" applyFont="1" applyFill="1" applyBorder="1" applyAlignment="1" applyProtection="1">
      <alignment horizontal="left" vertical="top" wrapText="1"/>
    </xf>
    <xf numFmtId="0" fontId="1" fillId="8" borderId="9" xfId="0" applyFont="1" applyFill="1" applyBorder="1" applyAlignment="1" applyProtection="1">
      <alignment horizontal="left" vertical="top" wrapText="1"/>
    </xf>
    <xf numFmtId="0" fontId="1" fillId="8" borderId="0" xfId="0" applyFont="1" applyFill="1" applyBorder="1" applyAlignment="1" applyProtection="1">
      <alignment horizontal="center" vertical="top" wrapText="1"/>
    </xf>
    <xf numFmtId="0" fontId="0" fillId="8" borderId="0" xfId="0" applyFont="1" applyFill="1" applyBorder="1" applyAlignment="1" applyProtection="1">
      <alignment horizontal="justify" vertical="top" wrapText="1"/>
    </xf>
    <xf numFmtId="0" fontId="8" fillId="8" borderId="0" xfId="0" applyFont="1" applyFill="1" applyBorder="1" applyAlignment="1" applyProtection="1">
      <alignment horizontal="justify" vertical="top" wrapText="1"/>
    </xf>
    <xf numFmtId="0" fontId="9" fillId="8" borderId="0" xfId="0" applyFont="1" applyFill="1" applyBorder="1" applyAlignment="1" applyProtection="1">
      <alignment horizontal="right" vertical="top"/>
    </xf>
    <xf numFmtId="165" fontId="9" fillId="8" borderId="10" xfId="1" applyNumberFormat="1" applyFont="1" applyFill="1" applyBorder="1" applyAlignment="1" applyProtection="1">
      <alignment horizontal="left" vertical="top" wrapText="1"/>
    </xf>
    <xf numFmtId="0" fontId="8" fillId="8" borderId="0" xfId="0" applyFont="1" applyFill="1" applyBorder="1" applyProtection="1"/>
    <xf numFmtId="0" fontId="1" fillId="8" borderId="11" xfId="0" applyFont="1" applyFill="1" applyBorder="1" applyAlignment="1" applyProtection="1">
      <alignment vertical="top" wrapText="1"/>
    </xf>
    <xf numFmtId="0" fontId="1" fillId="8" borderId="12" xfId="0" applyFont="1" applyFill="1" applyBorder="1" applyAlignment="1" applyProtection="1">
      <alignment horizontal="center" vertical="top" wrapText="1"/>
    </xf>
    <xf numFmtId="0" fontId="0" fillId="8" borderId="0" xfId="0" applyFont="1" applyFill="1" applyBorder="1" applyProtection="1"/>
    <xf numFmtId="0" fontId="1" fillId="8" borderId="13" xfId="0" applyFont="1" applyFill="1" applyBorder="1" applyAlignment="1" applyProtection="1">
      <alignment vertical="top" wrapText="1"/>
    </xf>
    <xf numFmtId="0" fontId="1" fillId="8" borderId="14" xfId="0" applyFont="1" applyFill="1" applyBorder="1" applyAlignment="1" applyProtection="1">
      <alignment horizontal="center" vertical="top" wrapText="1"/>
    </xf>
    <xf numFmtId="0" fontId="0" fillId="8" borderId="15" xfId="0" applyFont="1" applyFill="1" applyBorder="1" applyProtection="1"/>
    <xf numFmtId="0" fontId="8" fillId="8" borderId="15" xfId="0" applyFont="1" applyFill="1" applyBorder="1" applyProtection="1"/>
    <xf numFmtId="0" fontId="9" fillId="8" borderId="15" xfId="0" applyFont="1" applyFill="1" applyBorder="1" applyAlignment="1" applyProtection="1">
      <alignment horizontal="right" vertical="top"/>
    </xf>
    <xf numFmtId="165" fontId="9" fillId="8" borderId="16" xfId="1" applyNumberFormat="1" applyFont="1" applyFill="1" applyBorder="1" applyAlignment="1" applyProtection="1">
      <alignment horizontal="left" vertical="top" wrapText="1"/>
    </xf>
    <xf numFmtId="0" fontId="10" fillId="0" borderId="0" xfId="0" applyFont="1" applyBorder="1" applyAlignment="1" applyProtection="1">
      <alignment horizontal="left" vertical="top" wrapText="1"/>
    </xf>
    <xf numFmtId="0" fontId="11" fillId="0" borderId="0" xfId="0" applyFont="1" applyBorder="1" applyAlignment="1" applyProtection="1">
      <alignment horizontal="justify" vertical="top" wrapText="1"/>
    </xf>
    <xf numFmtId="0" fontId="1" fillId="0" borderId="0" xfId="0" applyFont="1" applyBorder="1" applyAlignment="1" applyProtection="1">
      <alignment horizontal="center" vertical="top" wrapText="1"/>
    </xf>
    <xf numFmtId="0" fontId="0" fillId="0" borderId="0" xfId="0" applyFont="1" applyBorder="1" applyAlignment="1" applyProtection="1">
      <alignment horizontal="left" vertical="top" wrapText="1"/>
    </xf>
    <xf numFmtId="0" fontId="0" fillId="0" borderId="0" xfId="0" applyAlignment="1" applyProtection="1">
      <alignment horizontal="left" vertical="top"/>
    </xf>
    <xf numFmtId="0" fontId="0" fillId="0" borderId="0" xfId="0" applyFont="1" applyAlignment="1" applyProtection="1">
      <alignment vertical="top"/>
    </xf>
    <xf numFmtId="0" fontId="0" fillId="0" borderId="0" xfId="0" applyAlignment="1" applyProtection="1">
      <alignment vertical="top"/>
    </xf>
    <xf numFmtId="0" fontId="0" fillId="0" borderId="0" xfId="0" applyAlignment="1" applyProtection="1">
      <alignment horizontal="center" vertical="top"/>
    </xf>
    <xf numFmtId="0" fontId="13" fillId="6" borderId="4" xfId="0" applyFont="1" applyFill="1" applyBorder="1" applyAlignment="1" applyProtection="1">
      <alignment horizontal="left" vertical="top" wrapText="1"/>
    </xf>
    <xf numFmtId="0" fontId="7" fillId="7" borderId="4" xfId="0" applyFont="1" applyFill="1" applyBorder="1" applyAlignment="1" applyProtection="1">
      <alignment horizontal="left" vertical="top" wrapText="1"/>
    </xf>
    <xf numFmtId="0" fontId="1" fillId="0" borderId="4" xfId="0" applyFont="1" applyBorder="1" applyAlignment="1" applyProtection="1">
      <alignment horizontal="left" vertical="top" wrapText="1"/>
    </xf>
    <xf numFmtId="0" fontId="3" fillId="0" borderId="6" xfId="0" applyFont="1" applyBorder="1" applyAlignment="1" applyProtection="1">
      <alignment horizontal="left" vertical="top" wrapText="1"/>
    </xf>
    <xf numFmtId="0" fontId="0" fillId="0" borderId="6" xfId="0" applyFont="1" applyBorder="1" applyAlignment="1" applyProtection="1">
      <alignment horizontal="left" vertical="top" wrapText="1"/>
    </xf>
    <xf numFmtId="0" fontId="7" fillId="0" borderId="6" xfId="0" applyFont="1" applyBorder="1" applyAlignment="1" applyProtection="1">
      <alignment horizontal="left" vertical="top" wrapText="1"/>
    </xf>
    <xf numFmtId="0" fontId="14" fillId="5" borderId="9" xfId="0" applyFont="1" applyFill="1" applyBorder="1" applyAlignment="1" applyProtection="1">
      <alignment horizontal="center" vertical="top" wrapText="1"/>
    </xf>
    <xf numFmtId="0" fontId="12" fillId="5" borderId="6" xfId="0" applyFont="1" applyFill="1" applyBorder="1" applyAlignment="1" applyProtection="1">
      <alignment horizontal="left" vertical="top" wrapText="1"/>
    </xf>
    <xf numFmtId="0" fontId="6" fillId="5" borderId="4" xfId="0" applyFont="1" applyFill="1" applyBorder="1" applyAlignment="1" applyProtection="1">
      <alignment horizontal="center" vertical="top" wrapText="1"/>
    </xf>
    <xf numFmtId="0" fontId="6" fillId="5" borderId="9" xfId="0" applyFont="1" applyFill="1" applyBorder="1" applyAlignment="1" applyProtection="1">
      <alignment horizontal="center" vertical="center" wrapText="1"/>
    </xf>
    <xf numFmtId="0" fontId="3" fillId="4" borderId="4" xfId="0" applyFont="1" applyFill="1" applyBorder="1" applyAlignment="1" applyProtection="1">
      <alignment horizontal="left" vertical="top" wrapText="1"/>
    </xf>
    <xf numFmtId="0" fontId="3" fillId="4" borderId="4" xfId="0" applyFont="1" applyFill="1" applyBorder="1" applyAlignment="1" applyProtection="1">
      <alignment horizontal="center" vertical="top" wrapText="1"/>
    </xf>
    <xf numFmtId="0" fontId="6" fillId="5" borderId="9" xfId="0" applyFont="1" applyFill="1" applyBorder="1" applyAlignment="1" applyProtection="1">
      <alignment horizontal="center" vertical="top" wrapText="1"/>
    </xf>
    <xf numFmtId="0" fontId="12" fillId="5" borderId="9" xfId="0" applyFont="1" applyFill="1" applyBorder="1" applyAlignment="1" applyProtection="1">
      <alignment horizontal="left" vertical="top" wrapText="1"/>
    </xf>
  </cellXfs>
  <cellStyles count="2">
    <cellStyle name="Comma" xfId="1" builtinId="3"/>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9D9D9"/>
      <rgbColor rgb="FF808080"/>
      <rgbColor rgb="FF95B3D7"/>
      <rgbColor rgb="FF993366"/>
      <rgbColor rgb="FFF2F2F2"/>
      <rgbColor rgb="FFDBE5F1"/>
      <rgbColor rgb="FF660066"/>
      <rgbColor rgb="FFFF8080"/>
      <rgbColor rgb="FF0070C0"/>
      <rgbColor rgb="FFC6D9F1"/>
      <rgbColor rgb="FF000080"/>
      <rgbColor rgb="FFFF00FF"/>
      <rgbColor rgb="FFFFFF00"/>
      <rgbColor rgb="FF00FFFF"/>
      <rgbColor rgb="FF800080"/>
      <rgbColor rgb="FF800000"/>
      <rgbColor rgb="FF008080"/>
      <rgbColor rgb="FF0000FF"/>
      <rgbColor rgb="FF00CCFF"/>
      <rgbColor rgb="FFCCFFFF"/>
      <rgbColor rgb="FFCCFFCC"/>
      <rgbColor rgb="FFFFFF99"/>
      <rgbColor rgb="FF8DB3E2"/>
      <rgbColor rgb="FFFF99CC"/>
      <rgbColor rgb="FFCC99FF"/>
      <rgbColor rgb="FFFFCC99"/>
      <rgbColor rgb="FF3366FF"/>
      <rgbColor rgb="FF33CCCC"/>
      <rgbColor rgb="FF99CC00"/>
      <rgbColor rgb="FFFFCC00"/>
      <rgbColor rgb="FFFF9900"/>
      <rgbColor rgb="FFFF6600"/>
      <rgbColor rgb="FF558ED5"/>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204"/>
  <sheetViews>
    <sheetView tabSelected="1" topLeftCell="C157" zoomScale="90" zoomScaleNormal="90" workbookViewId="0">
      <selection activeCell="L8" sqref="L8"/>
    </sheetView>
  </sheetViews>
  <sheetFormatPr defaultColWidth="8.90625" defaultRowHeight="12.5"/>
  <cols>
    <col min="1" max="1" width="2.453125" style="1" hidden="1" customWidth="1"/>
    <col min="2" max="2" width="1.90625" style="1" hidden="1" customWidth="1"/>
    <col min="3" max="3" width="4.453125" style="1" customWidth="1"/>
    <col min="4" max="4" width="56.08984375" style="1" customWidth="1"/>
    <col min="5" max="5" width="6.6328125" style="2" customWidth="1"/>
    <col min="6" max="7" width="5.6328125" style="2" customWidth="1"/>
    <col min="8" max="8" width="14" style="1" customWidth="1"/>
    <col min="9" max="9" width="12.6328125" style="1" customWidth="1"/>
    <col min="10" max="10" width="54.453125" style="1" customWidth="1"/>
    <col min="11" max="11" width="14.6328125" style="1" customWidth="1"/>
    <col min="12" max="1024" width="8.90625" style="1"/>
  </cols>
  <sheetData>
    <row r="1" spans="1:21" ht="13">
      <c r="A1" s="3"/>
      <c r="B1" s="3"/>
      <c r="C1" s="4"/>
      <c r="D1" s="5" t="s">
        <v>0</v>
      </c>
      <c r="E1" s="6"/>
      <c r="F1" s="7"/>
      <c r="G1" s="7"/>
      <c r="H1" s="7"/>
      <c r="I1" s="8"/>
      <c r="J1" s="9"/>
      <c r="K1" s="10"/>
      <c r="L1" s="10"/>
      <c r="M1" s="10"/>
      <c r="N1" s="10"/>
      <c r="O1" s="10"/>
      <c r="P1" s="10"/>
      <c r="Q1" s="10"/>
      <c r="R1" s="10"/>
      <c r="S1" s="10"/>
      <c r="T1" s="10"/>
      <c r="U1" s="10"/>
    </row>
    <row r="2" spans="1:21" ht="10.5" customHeight="1">
      <c r="D2" s="11"/>
      <c r="E2" s="12"/>
      <c r="F2" s="12"/>
      <c r="G2" s="12"/>
      <c r="H2" s="11"/>
      <c r="I2" s="11"/>
    </row>
    <row r="3" spans="1:21" ht="12.75" customHeight="1">
      <c r="A3" s="1" t="s">
        <v>1</v>
      </c>
      <c r="B3" s="1" t="s">
        <v>2</v>
      </c>
      <c r="D3" s="65" t="s">
        <v>3</v>
      </c>
      <c r="E3" s="66" t="s">
        <v>4</v>
      </c>
      <c r="F3" s="66" t="s">
        <v>5</v>
      </c>
      <c r="G3" s="66" t="s">
        <v>6</v>
      </c>
      <c r="H3" s="66" t="s">
        <v>7</v>
      </c>
      <c r="I3" s="66" t="s">
        <v>8</v>
      </c>
      <c r="J3" s="65" t="s">
        <v>9</v>
      </c>
    </row>
    <row r="4" spans="1:21">
      <c r="D4" s="65"/>
      <c r="E4" s="66"/>
      <c r="F4" s="66"/>
      <c r="G4" s="66"/>
      <c r="H4" s="66"/>
      <c r="I4" s="66"/>
      <c r="J4" s="65"/>
    </row>
    <row r="5" spans="1:21" ht="15.75" customHeight="1">
      <c r="D5" s="63" t="s">
        <v>92</v>
      </c>
      <c r="E5" s="63"/>
      <c r="F5" s="63"/>
      <c r="G5" s="63"/>
      <c r="H5" s="63"/>
      <c r="I5" s="63"/>
      <c r="J5" s="63"/>
    </row>
    <row r="6" spans="1:21" ht="39">
      <c r="A6" s="1" t="s">
        <v>10</v>
      </c>
      <c r="B6" s="1">
        <v>2</v>
      </c>
      <c r="D6" s="13" t="s">
        <v>93</v>
      </c>
      <c r="E6" s="14"/>
      <c r="F6" s="14"/>
      <c r="G6" s="14"/>
      <c r="H6" s="14"/>
      <c r="I6" s="15" t="str">
        <f t="shared" ref="I6:I16" si="0">IF($H6="High",4*$B6,IF($H6="Significant",3*$B6,IF($H6="Moderate",2*$B6,IF($H6="Low",1,IF($H6="N/A","-","Error")))))</f>
        <v>Error</v>
      </c>
      <c r="J6" s="16"/>
    </row>
    <row r="7" spans="1:21" ht="39">
      <c r="A7" s="1" t="s">
        <v>10</v>
      </c>
      <c r="B7" s="1">
        <v>2</v>
      </c>
      <c r="D7" s="13" t="s">
        <v>94</v>
      </c>
      <c r="E7" s="14"/>
      <c r="F7" s="14"/>
      <c r="G7" s="14"/>
      <c r="H7" s="14"/>
      <c r="I7" s="15" t="str">
        <f t="shared" si="0"/>
        <v>Error</v>
      </c>
      <c r="J7" s="16"/>
    </row>
    <row r="8" spans="1:21" ht="39">
      <c r="A8" s="1" t="s">
        <v>10</v>
      </c>
      <c r="B8" s="1">
        <v>2</v>
      </c>
      <c r="D8" s="17" t="s">
        <v>95</v>
      </c>
      <c r="E8" s="14"/>
      <c r="F8" s="14"/>
      <c r="G8" s="14"/>
      <c r="H8" s="14"/>
      <c r="I8" s="15" t="str">
        <f t="shared" si="0"/>
        <v>Error</v>
      </c>
      <c r="J8" s="16"/>
    </row>
    <row r="9" spans="1:21" ht="25">
      <c r="B9" s="1">
        <v>1</v>
      </c>
      <c r="D9" s="18" t="s">
        <v>11</v>
      </c>
      <c r="E9" s="19"/>
      <c r="F9" s="19"/>
      <c r="G9" s="19"/>
      <c r="H9" s="19"/>
      <c r="I9" s="20" t="str">
        <f t="shared" si="0"/>
        <v>Error</v>
      </c>
      <c r="J9" s="21"/>
    </row>
    <row r="10" spans="1:21" ht="39">
      <c r="A10" s="1" t="s">
        <v>10</v>
      </c>
      <c r="B10" s="1">
        <v>2</v>
      </c>
      <c r="D10" s="17" t="s">
        <v>96</v>
      </c>
      <c r="E10" s="14"/>
      <c r="F10" s="14"/>
      <c r="G10" s="14"/>
      <c r="H10" s="14"/>
      <c r="I10" s="15" t="str">
        <f t="shared" si="0"/>
        <v>Error</v>
      </c>
      <c r="J10" s="16"/>
    </row>
    <row r="11" spans="1:21" ht="68.25" customHeight="1">
      <c r="A11" s="1" t="s">
        <v>10</v>
      </c>
      <c r="B11" s="1">
        <v>2</v>
      </c>
      <c r="D11" s="17" t="s">
        <v>97</v>
      </c>
      <c r="E11" s="14"/>
      <c r="F11" s="14"/>
      <c r="G11" s="14"/>
      <c r="H11" s="14"/>
      <c r="I11" s="15" t="str">
        <f t="shared" si="0"/>
        <v>Error</v>
      </c>
      <c r="J11" s="16"/>
    </row>
    <row r="12" spans="1:21" ht="37.5">
      <c r="B12" s="1">
        <v>1</v>
      </c>
      <c r="D12" s="22" t="s">
        <v>98</v>
      </c>
      <c r="E12" s="19"/>
      <c r="F12" s="19"/>
      <c r="G12" s="19"/>
      <c r="H12" s="19"/>
      <c r="I12" s="20" t="str">
        <f t="shared" si="0"/>
        <v>Error</v>
      </c>
      <c r="J12" s="21"/>
    </row>
    <row r="13" spans="1:21" ht="50">
      <c r="B13" s="1">
        <v>1</v>
      </c>
      <c r="D13" s="22" t="s">
        <v>99</v>
      </c>
      <c r="E13" s="19"/>
      <c r="F13" s="19"/>
      <c r="G13" s="19"/>
      <c r="H13" s="19"/>
      <c r="I13" s="20" t="str">
        <f t="shared" si="0"/>
        <v>Error</v>
      </c>
      <c r="J13" s="23"/>
    </row>
    <row r="14" spans="1:21">
      <c r="B14" s="1">
        <v>1</v>
      </c>
      <c r="D14" s="24" t="s">
        <v>100</v>
      </c>
      <c r="E14" s="19"/>
      <c r="F14" s="19"/>
      <c r="G14" s="19"/>
      <c r="H14" s="19"/>
      <c r="I14" s="20" t="str">
        <f t="shared" si="0"/>
        <v>Error</v>
      </c>
      <c r="J14" s="23"/>
    </row>
    <row r="15" spans="1:21" ht="50">
      <c r="B15" s="1">
        <v>1</v>
      </c>
      <c r="D15" s="24" t="s">
        <v>101</v>
      </c>
      <c r="E15" s="19"/>
      <c r="F15" s="19"/>
      <c r="G15" s="19"/>
      <c r="H15" s="19"/>
      <c r="I15" s="20" t="str">
        <f t="shared" si="0"/>
        <v>Error</v>
      </c>
      <c r="J15" s="23"/>
    </row>
    <row r="16" spans="1:21" ht="37.5">
      <c r="B16" s="1">
        <v>1</v>
      </c>
      <c r="D16" s="24" t="s">
        <v>102</v>
      </c>
      <c r="E16" s="19"/>
      <c r="F16" s="19"/>
      <c r="G16" s="19"/>
      <c r="H16" s="19"/>
      <c r="I16" s="20" t="str">
        <f t="shared" si="0"/>
        <v>Error</v>
      </c>
      <c r="J16" s="23"/>
    </row>
    <row r="17" spans="1:10" ht="13">
      <c r="D17" s="25" t="s">
        <v>12</v>
      </c>
      <c r="E17" s="26">
        <f>COUNT(B6:B16)</f>
        <v>11</v>
      </c>
      <c r="F17" s="27"/>
      <c r="G17" s="27"/>
      <c r="H17" s="28"/>
      <c r="I17" s="29" t="s">
        <v>13</v>
      </c>
      <c r="J17" s="30">
        <v>1</v>
      </c>
    </row>
    <row r="18" spans="1:10" ht="13">
      <c r="D18" s="31" t="s">
        <v>14</v>
      </c>
      <c r="E18" s="32">
        <f>COUNT(B6:B16)-COUNTIF(H6:H16,"N/A")</f>
        <v>11</v>
      </c>
      <c r="F18" s="33"/>
      <c r="G18" s="33"/>
      <c r="H18" s="34"/>
      <c r="I18" s="35" t="s">
        <v>15</v>
      </c>
      <c r="J18" s="36">
        <f>((4*E18)+(4*E19))/E18</f>
        <v>5.8181818181818183</v>
      </c>
    </row>
    <row r="19" spans="1:10" ht="13">
      <c r="D19" s="31" t="s">
        <v>16</v>
      </c>
      <c r="E19" s="32">
        <f>COUNTIF(A6:A16,"X")-COUNTIFS(H6:H16,"N/A",A6:A16,"X")</f>
        <v>5</v>
      </c>
      <c r="F19" s="33"/>
      <c r="G19" s="33"/>
      <c r="H19" s="37"/>
      <c r="I19" s="35" t="s">
        <v>17</v>
      </c>
      <c r="J19" s="36">
        <f>(J18-J17)/4</f>
        <v>1.2045454545454546</v>
      </c>
    </row>
    <row r="20" spans="1:10" ht="13">
      <c r="D20" s="31" t="s">
        <v>18</v>
      </c>
      <c r="E20" s="32">
        <f>SUM(I6:I16)</f>
        <v>0</v>
      </c>
      <c r="F20" s="33"/>
      <c r="G20" s="33"/>
      <c r="H20" s="37"/>
      <c r="I20" s="35" t="s">
        <v>19</v>
      </c>
      <c r="J20" s="36">
        <f>J17+J19</f>
        <v>2.2045454545454546</v>
      </c>
    </row>
    <row r="21" spans="1:10" ht="13">
      <c r="D21" s="38" t="s">
        <v>20</v>
      </c>
      <c r="E21" s="39">
        <f>E20/E18</f>
        <v>0</v>
      </c>
      <c r="F21" s="40"/>
      <c r="G21" s="40"/>
      <c r="H21" s="37"/>
      <c r="I21" s="35" t="s">
        <v>21</v>
      </c>
      <c r="J21" s="36">
        <f>J20+J19</f>
        <v>3.4090909090909092</v>
      </c>
    </row>
    <row r="22" spans="1:10" ht="13">
      <c r="D22" s="41" t="s">
        <v>22</v>
      </c>
      <c r="E22" s="42" t="str">
        <f>IF(E21&lt;J20,"Low",IF(E21&lt;J21,"Moderate",IF(E21&lt;J22,"Significant","High")))</f>
        <v>Low</v>
      </c>
      <c r="F22" s="43"/>
      <c r="G22" s="43"/>
      <c r="H22" s="44"/>
      <c r="I22" s="45" t="s">
        <v>23</v>
      </c>
      <c r="J22" s="46">
        <f>J21+J19</f>
        <v>4.6136363636363633</v>
      </c>
    </row>
    <row r="24" spans="1:10" ht="12.75" customHeight="1">
      <c r="D24" s="65" t="s">
        <v>3</v>
      </c>
      <c r="E24" s="66" t="s">
        <v>4</v>
      </c>
      <c r="F24" s="66" t="s">
        <v>5</v>
      </c>
      <c r="G24" s="66" t="s">
        <v>6</v>
      </c>
      <c r="H24" s="66" t="s">
        <v>7</v>
      </c>
      <c r="I24" s="66" t="s">
        <v>8</v>
      </c>
      <c r="J24" s="65" t="s">
        <v>9</v>
      </c>
    </row>
    <row r="25" spans="1:10">
      <c r="D25" s="65"/>
      <c r="E25" s="66"/>
      <c r="F25" s="66"/>
      <c r="G25" s="66"/>
      <c r="H25" s="66"/>
      <c r="I25" s="66"/>
      <c r="J25" s="65"/>
    </row>
    <row r="26" spans="1:10" ht="15.75" customHeight="1">
      <c r="D26" s="67" t="s">
        <v>24</v>
      </c>
      <c r="E26" s="67"/>
      <c r="F26" s="67"/>
      <c r="G26" s="67"/>
      <c r="H26" s="67"/>
      <c r="I26" s="67"/>
      <c r="J26" s="67"/>
    </row>
    <row r="27" spans="1:10" ht="50">
      <c r="B27" s="1">
        <v>1</v>
      </c>
      <c r="D27" s="24" t="s">
        <v>103</v>
      </c>
      <c r="E27" s="19"/>
      <c r="F27" s="19"/>
      <c r="G27" s="19"/>
      <c r="H27" s="19"/>
      <c r="I27" s="20" t="str">
        <f t="shared" ref="I27:I34" si="1">IF($H27="High",4*$B27,IF($H27="Significant",3*$B27,IF($H27="Moderate",2*$B27,IF($H27="Low",1,IF($H27="N/A","-","Error")))))</f>
        <v>Error</v>
      </c>
      <c r="J27" s="21"/>
    </row>
    <row r="28" spans="1:10" ht="39">
      <c r="A28" s="1" t="s">
        <v>10</v>
      </c>
      <c r="B28" s="1">
        <v>2</v>
      </c>
      <c r="D28" s="13" t="s">
        <v>25</v>
      </c>
      <c r="E28" s="14"/>
      <c r="F28" s="14"/>
      <c r="G28" s="14"/>
      <c r="H28" s="14"/>
      <c r="I28" s="15" t="str">
        <f t="shared" si="1"/>
        <v>Error</v>
      </c>
      <c r="J28" s="16"/>
    </row>
    <row r="29" spans="1:10" ht="25">
      <c r="B29" s="1">
        <v>1</v>
      </c>
      <c r="D29" s="24" t="s">
        <v>104</v>
      </c>
      <c r="E29" s="19"/>
      <c r="F29" s="19"/>
      <c r="G29" s="19"/>
      <c r="H29" s="19"/>
      <c r="I29" s="20" t="str">
        <f t="shared" si="1"/>
        <v>Error</v>
      </c>
      <c r="J29" s="21"/>
    </row>
    <row r="30" spans="1:10" ht="37.5">
      <c r="B30" s="1">
        <v>1</v>
      </c>
      <c r="D30" s="24" t="s">
        <v>105</v>
      </c>
      <c r="E30" s="19"/>
      <c r="F30" s="19"/>
      <c r="G30" s="19"/>
      <c r="H30" s="19"/>
      <c r="I30" s="20" t="str">
        <f t="shared" si="1"/>
        <v>Error</v>
      </c>
      <c r="J30" s="21"/>
    </row>
    <row r="31" spans="1:10" ht="37.5">
      <c r="B31" s="1">
        <v>1</v>
      </c>
      <c r="D31" s="24" t="s">
        <v>106</v>
      </c>
      <c r="E31" s="19"/>
      <c r="F31" s="19"/>
      <c r="G31" s="19"/>
      <c r="H31" s="19"/>
      <c r="I31" s="20" t="str">
        <f t="shared" si="1"/>
        <v>Error</v>
      </c>
      <c r="J31" s="21"/>
    </row>
    <row r="32" spans="1:10" ht="26">
      <c r="A32" s="1" t="s">
        <v>10</v>
      </c>
      <c r="B32" s="1">
        <v>2</v>
      </c>
      <c r="D32" s="13" t="s">
        <v>107</v>
      </c>
      <c r="E32" s="14"/>
      <c r="F32" s="14"/>
      <c r="G32" s="14"/>
      <c r="H32" s="14"/>
      <c r="I32" s="15" t="str">
        <f t="shared" si="1"/>
        <v>Error</v>
      </c>
      <c r="J32" s="16"/>
    </row>
    <row r="33" spans="1:10" ht="25">
      <c r="B33" s="1">
        <v>1</v>
      </c>
      <c r="D33" s="24" t="s">
        <v>108</v>
      </c>
      <c r="E33" s="19"/>
      <c r="F33" s="19"/>
      <c r="G33" s="19"/>
      <c r="H33" s="19"/>
      <c r="I33" s="20" t="str">
        <f t="shared" si="1"/>
        <v>Error</v>
      </c>
      <c r="J33" s="21"/>
    </row>
    <row r="34" spans="1:10" ht="25">
      <c r="B34" s="1">
        <v>1</v>
      </c>
      <c r="D34" s="24" t="s">
        <v>109</v>
      </c>
      <c r="E34" s="19"/>
      <c r="F34" s="19"/>
      <c r="G34" s="19"/>
      <c r="H34" s="19"/>
      <c r="I34" s="20" t="str">
        <f t="shared" si="1"/>
        <v>Error</v>
      </c>
      <c r="J34" s="21"/>
    </row>
    <row r="35" spans="1:10" ht="13">
      <c r="D35" s="25" t="s">
        <v>12</v>
      </c>
      <c r="E35" s="26">
        <f>COUNT(B27:B34)</f>
        <v>8</v>
      </c>
      <c r="F35" s="27"/>
      <c r="G35" s="27"/>
      <c r="H35" s="28"/>
      <c r="I35" s="29" t="s">
        <v>13</v>
      </c>
      <c r="J35" s="30">
        <v>1</v>
      </c>
    </row>
    <row r="36" spans="1:10" ht="13">
      <c r="D36" s="31" t="s">
        <v>14</v>
      </c>
      <c r="E36" s="32">
        <f>COUNT(B27:B34)-COUNTIF(H27:H34,"N/A")</f>
        <v>8</v>
      </c>
      <c r="F36" s="33"/>
      <c r="G36" s="33"/>
      <c r="H36" s="34"/>
      <c r="I36" s="35" t="s">
        <v>15</v>
      </c>
      <c r="J36" s="36">
        <f>((4*E36)+(4*E37))/E36</f>
        <v>5</v>
      </c>
    </row>
    <row r="37" spans="1:10" ht="13">
      <c r="D37" s="31" t="s">
        <v>16</v>
      </c>
      <c r="E37" s="32">
        <f>COUNTIF(A27:A34,"X")-COUNTIFS(H27:H34,"N/A",A27:A34,"X")</f>
        <v>2</v>
      </c>
      <c r="F37" s="33"/>
      <c r="G37" s="33"/>
      <c r="H37" s="37"/>
      <c r="I37" s="35" t="s">
        <v>17</v>
      </c>
      <c r="J37" s="36">
        <f>(J36-J35)/4</f>
        <v>1</v>
      </c>
    </row>
    <row r="38" spans="1:10" ht="13">
      <c r="D38" s="31" t="s">
        <v>18</v>
      </c>
      <c r="E38" s="32">
        <f>SUM(I27:I34)</f>
        <v>0</v>
      </c>
      <c r="F38" s="33"/>
      <c r="G38" s="33"/>
      <c r="H38" s="37"/>
      <c r="I38" s="35" t="s">
        <v>19</v>
      </c>
      <c r="J38" s="36">
        <f>J35+J37</f>
        <v>2</v>
      </c>
    </row>
    <row r="39" spans="1:10" ht="13">
      <c r="D39" s="38" t="s">
        <v>20</v>
      </c>
      <c r="E39" s="39">
        <f>E38/E36</f>
        <v>0</v>
      </c>
      <c r="F39" s="40"/>
      <c r="G39" s="40"/>
      <c r="H39" s="37"/>
      <c r="I39" s="35" t="s">
        <v>21</v>
      </c>
      <c r="J39" s="36">
        <f>J38+J37</f>
        <v>3</v>
      </c>
    </row>
    <row r="40" spans="1:10" ht="13">
      <c r="D40" s="41" t="s">
        <v>22</v>
      </c>
      <c r="E40" s="42" t="str">
        <f>IF(E39&lt;J38,"Low",IF(E39&lt;J39,"Moderate",IF(E39&lt;J40,"Significant","High")))</f>
        <v>Low</v>
      </c>
      <c r="F40" s="43"/>
      <c r="G40" s="43"/>
      <c r="H40" s="44"/>
      <c r="I40" s="45" t="s">
        <v>23</v>
      </c>
      <c r="J40" s="46">
        <f>J39+J37</f>
        <v>4</v>
      </c>
    </row>
    <row r="41" spans="1:10" ht="13">
      <c r="D41" s="47"/>
      <c r="E41" s="48"/>
      <c r="F41" s="48"/>
      <c r="G41" s="48"/>
      <c r="H41" s="48"/>
      <c r="I41" s="49"/>
      <c r="J41" s="50"/>
    </row>
    <row r="42" spans="1:10">
      <c r="D42" s="51"/>
      <c r="E42" s="52"/>
      <c r="F42" s="52"/>
      <c r="G42" s="52"/>
      <c r="H42" s="53"/>
      <c r="I42" s="54"/>
      <c r="J42" s="51"/>
    </row>
    <row r="43" spans="1:10" ht="12.75" customHeight="1">
      <c r="D43" s="65" t="s">
        <v>3</v>
      </c>
      <c r="E43" s="66" t="s">
        <v>4</v>
      </c>
      <c r="F43" s="66" t="s">
        <v>5</v>
      </c>
      <c r="G43" s="66" t="s">
        <v>6</v>
      </c>
      <c r="H43" s="66" t="s">
        <v>7</v>
      </c>
      <c r="I43" s="66" t="s">
        <v>8</v>
      </c>
      <c r="J43" s="65" t="s">
        <v>9</v>
      </c>
    </row>
    <row r="44" spans="1:10">
      <c r="D44" s="65"/>
      <c r="E44" s="66"/>
      <c r="F44" s="66"/>
      <c r="G44" s="66"/>
      <c r="H44" s="66"/>
      <c r="I44" s="66"/>
      <c r="J44" s="65"/>
    </row>
    <row r="45" spans="1:10" ht="15.75" customHeight="1">
      <c r="D45" s="67" t="s">
        <v>26</v>
      </c>
      <c r="E45" s="67"/>
      <c r="F45" s="67"/>
      <c r="G45" s="67"/>
      <c r="H45" s="67"/>
      <c r="I45" s="67"/>
      <c r="J45" s="67"/>
    </row>
    <row r="46" spans="1:10" ht="39">
      <c r="A46" s="1" t="s">
        <v>10</v>
      </c>
      <c r="B46" s="1">
        <v>2</v>
      </c>
      <c r="D46" s="13" t="s">
        <v>110</v>
      </c>
      <c r="E46" s="14"/>
      <c r="F46" s="14"/>
      <c r="G46" s="14"/>
      <c r="H46" s="14"/>
      <c r="I46" s="15" t="str">
        <f t="shared" ref="I46:I54" si="2">IF($H46="High",4*$B46,IF($H46="Significant",3*$B46,IF($H46="Moderate",2*$B46,IF($H46="Low",1,IF($H46="N/A","-","Error")))))</f>
        <v>Error</v>
      </c>
      <c r="J46" s="16"/>
    </row>
    <row r="47" spans="1:10">
      <c r="B47" s="1">
        <v>1</v>
      </c>
      <c r="D47" s="24" t="s">
        <v>111</v>
      </c>
      <c r="E47" s="19"/>
      <c r="F47" s="19"/>
      <c r="G47" s="19"/>
      <c r="H47" s="19"/>
      <c r="I47" s="20" t="str">
        <f t="shared" si="2"/>
        <v>Error</v>
      </c>
      <c r="J47" s="21"/>
    </row>
    <row r="48" spans="1:10" ht="78">
      <c r="A48" s="1" t="s">
        <v>10</v>
      </c>
      <c r="B48" s="1">
        <v>2</v>
      </c>
      <c r="D48" s="13" t="s">
        <v>112</v>
      </c>
      <c r="E48" s="14"/>
      <c r="F48" s="14"/>
      <c r="G48" s="14"/>
      <c r="H48" s="14"/>
      <c r="I48" s="15" t="str">
        <f t="shared" si="2"/>
        <v>Error</v>
      </c>
      <c r="J48" s="16"/>
    </row>
    <row r="49" spans="1:10" ht="39">
      <c r="A49" s="1" t="s">
        <v>10</v>
      </c>
      <c r="B49" s="1">
        <v>2</v>
      </c>
      <c r="D49" s="13" t="s">
        <v>113</v>
      </c>
      <c r="E49" s="14"/>
      <c r="F49" s="14"/>
      <c r="G49" s="14"/>
      <c r="H49" s="14"/>
      <c r="I49" s="15" t="str">
        <f t="shared" si="2"/>
        <v>Error</v>
      </c>
      <c r="J49" s="16"/>
    </row>
    <row r="50" spans="1:10" ht="37.5">
      <c r="B50" s="1">
        <v>1</v>
      </c>
      <c r="D50" s="24" t="s">
        <v>114</v>
      </c>
      <c r="E50" s="19"/>
      <c r="F50" s="19"/>
      <c r="G50" s="19"/>
      <c r="H50" s="19"/>
      <c r="I50" s="20" t="str">
        <f t="shared" si="2"/>
        <v>Error</v>
      </c>
      <c r="J50" s="21"/>
    </row>
    <row r="51" spans="1:10" ht="25">
      <c r="B51" s="1">
        <v>1</v>
      </c>
      <c r="D51" s="24" t="s">
        <v>115</v>
      </c>
      <c r="E51" s="19"/>
      <c r="F51" s="19"/>
      <c r="G51" s="19"/>
      <c r="H51" s="19"/>
      <c r="I51" s="20" t="str">
        <f t="shared" si="2"/>
        <v>Error</v>
      </c>
      <c r="J51" s="21"/>
    </row>
    <row r="52" spans="1:10" ht="37.5">
      <c r="B52" s="1">
        <v>1</v>
      </c>
      <c r="D52" s="22" t="s">
        <v>27</v>
      </c>
      <c r="E52" s="19"/>
      <c r="F52" s="19"/>
      <c r="G52" s="19"/>
      <c r="H52" s="19"/>
      <c r="I52" s="20" t="str">
        <f t="shared" si="2"/>
        <v>Error</v>
      </c>
      <c r="J52" s="21"/>
    </row>
    <row r="53" spans="1:10" ht="37.5">
      <c r="B53" s="1">
        <v>1</v>
      </c>
      <c r="D53" s="22" t="s">
        <v>116</v>
      </c>
      <c r="E53" s="19"/>
      <c r="F53" s="19"/>
      <c r="G53" s="19"/>
      <c r="H53" s="19"/>
      <c r="I53" s="20" t="str">
        <f t="shared" si="2"/>
        <v>Error</v>
      </c>
      <c r="J53" s="21"/>
    </row>
    <row r="54" spans="1:10" ht="37.5">
      <c r="B54" s="1">
        <v>1</v>
      </c>
      <c r="D54" s="24" t="s">
        <v>28</v>
      </c>
      <c r="E54" s="19"/>
      <c r="F54" s="19"/>
      <c r="G54" s="19"/>
      <c r="H54" s="19"/>
      <c r="I54" s="20" t="str">
        <f t="shared" si="2"/>
        <v>Error</v>
      </c>
      <c r="J54" s="21"/>
    </row>
    <row r="55" spans="1:10" ht="13">
      <c r="D55" s="25" t="s">
        <v>12</v>
      </c>
      <c r="E55" s="26">
        <f>COUNT(B46:B54)</f>
        <v>9</v>
      </c>
      <c r="F55" s="27"/>
      <c r="G55" s="27"/>
      <c r="H55" s="28"/>
      <c r="I55" s="29" t="s">
        <v>13</v>
      </c>
      <c r="J55" s="30">
        <v>1</v>
      </c>
    </row>
    <row r="56" spans="1:10" ht="13">
      <c r="D56" s="31" t="s">
        <v>14</v>
      </c>
      <c r="E56" s="32">
        <f>COUNT(B46:B54)-COUNTIF(H46:H51,"N/A")</f>
        <v>9</v>
      </c>
      <c r="F56" s="33"/>
      <c r="G56" s="33"/>
      <c r="H56" s="34"/>
      <c r="I56" s="35" t="s">
        <v>15</v>
      </c>
      <c r="J56" s="36">
        <f>((4*E56)+(4*E57))/E56</f>
        <v>5.333333333333333</v>
      </c>
    </row>
    <row r="57" spans="1:10" ht="13">
      <c r="D57" s="31" t="s">
        <v>16</v>
      </c>
      <c r="E57" s="32">
        <f>COUNTIF(A46:A54,"X")-COUNTIFS(H46:H53,"N/A",A46:A53,"X")</f>
        <v>3</v>
      </c>
      <c r="F57" s="33"/>
      <c r="G57" s="33"/>
      <c r="H57" s="37"/>
      <c r="I57" s="35" t="s">
        <v>17</v>
      </c>
      <c r="J57" s="36">
        <f>(J56-J55)/4</f>
        <v>1.0833333333333333</v>
      </c>
    </row>
    <row r="58" spans="1:10" ht="13">
      <c r="D58" s="31" t="s">
        <v>18</v>
      </c>
      <c r="E58" s="32">
        <f>SUM(I46:I53)</f>
        <v>0</v>
      </c>
      <c r="F58" s="33"/>
      <c r="G58" s="33"/>
      <c r="H58" s="37"/>
      <c r="I58" s="35" t="s">
        <v>19</v>
      </c>
      <c r="J58" s="36">
        <f>J55+J57</f>
        <v>2.083333333333333</v>
      </c>
    </row>
    <row r="59" spans="1:10" ht="13">
      <c r="D59" s="38" t="s">
        <v>20</v>
      </c>
      <c r="E59" s="39">
        <f>E58/E56</f>
        <v>0</v>
      </c>
      <c r="F59" s="40"/>
      <c r="G59" s="40"/>
      <c r="H59" s="37"/>
      <c r="I59" s="35" t="s">
        <v>21</v>
      </c>
      <c r="J59" s="36">
        <f>J58+J57</f>
        <v>3.1666666666666661</v>
      </c>
    </row>
    <row r="60" spans="1:10" ht="13">
      <c r="D60" s="41" t="s">
        <v>22</v>
      </c>
      <c r="E60" s="42" t="str">
        <f>IF(E59&lt;J58,"Low",IF(E59&lt;J59,"Moderate",IF(E59&lt;J60,"Significant","High")))</f>
        <v>Low</v>
      </c>
      <c r="F60" s="43"/>
      <c r="G60" s="43"/>
      <c r="H60" s="44"/>
      <c r="I60" s="45" t="s">
        <v>23</v>
      </c>
      <c r="J60" s="46">
        <f>J59+J57</f>
        <v>4.2499999999999991</v>
      </c>
    </row>
    <row r="61" spans="1:10">
      <c r="D61" s="51"/>
      <c r="E61" s="52"/>
      <c r="F61" s="52"/>
      <c r="G61" s="52"/>
      <c r="H61" s="53"/>
      <c r="I61" s="54"/>
      <c r="J61" s="51"/>
    </row>
    <row r="62" spans="1:10">
      <c r="D62" s="51"/>
      <c r="E62" s="52"/>
      <c r="F62" s="52"/>
      <c r="G62" s="52"/>
      <c r="H62" s="53"/>
      <c r="I62" s="54"/>
      <c r="J62" s="51"/>
    </row>
    <row r="63" spans="1:10" ht="12.75" customHeight="1">
      <c r="D63" s="65" t="s">
        <v>3</v>
      </c>
      <c r="E63" s="66" t="s">
        <v>4</v>
      </c>
      <c r="F63" s="66" t="s">
        <v>5</v>
      </c>
      <c r="G63" s="66" t="s">
        <v>6</v>
      </c>
      <c r="H63" s="66" t="s">
        <v>7</v>
      </c>
      <c r="I63" s="66" t="s">
        <v>8</v>
      </c>
      <c r="J63" s="65" t="s">
        <v>9</v>
      </c>
    </row>
    <row r="64" spans="1:10">
      <c r="D64" s="65"/>
      <c r="E64" s="66"/>
      <c r="F64" s="66"/>
      <c r="G64" s="66"/>
      <c r="H64" s="66"/>
      <c r="I64" s="66"/>
      <c r="J64" s="65"/>
    </row>
    <row r="65" spans="1:10" ht="15.75" customHeight="1">
      <c r="D65" s="67" t="s">
        <v>29</v>
      </c>
      <c r="E65" s="67"/>
      <c r="F65" s="67"/>
      <c r="G65" s="67"/>
      <c r="H65" s="67"/>
      <c r="I65" s="67"/>
      <c r="J65" s="67"/>
    </row>
    <row r="66" spans="1:10" ht="12.75" customHeight="1">
      <c r="D66" s="62" t="s">
        <v>30</v>
      </c>
      <c r="E66" s="62"/>
      <c r="F66" s="62"/>
      <c r="G66" s="62"/>
      <c r="H66" s="62"/>
      <c r="I66" s="62"/>
      <c r="J66" s="62"/>
    </row>
    <row r="67" spans="1:10" ht="65">
      <c r="A67" s="1" t="s">
        <v>10</v>
      </c>
      <c r="B67" s="1">
        <v>2</v>
      </c>
      <c r="D67" s="13" t="s">
        <v>117</v>
      </c>
      <c r="E67" s="14"/>
      <c r="F67" s="14"/>
      <c r="G67" s="14"/>
      <c r="H67" s="14"/>
      <c r="I67" s="15" t="str">
        <f>IF($H67="High",4*$B67,IF($H67="Significant",3*$B67,IF($H67="Moderate",2*$B67,IF($H67="Low",1,IF($H67="N/A","-","Error")))))</f>
        <v>Error</v>
      </c>
      <c r="J67" s="16"/>
    </row>
    <row r="68" spans="1:10" ht="52">
      <c r="A68" s="1" t="s">
        <v>10</v>
      </c>
      <c r="B68" s="1">
        <v>2</v>
      </c>
      <c r="D68" s="17" t="s">
        <v>118</v>
      </c>
      <c r="E68" s="14"/>
      <c r="F68" s="14"/>
      <c r="G68" s="14"/>
      <c r="H68" s="14"/>
      <c r="I68" s="15" t="str">
        <f>IF($H68="High",4*$B68,IF($H68="Significant",3*$B68,IF($H68="Moderate",2*$B68,IF($H68="Low",1,IF($H68="N/A","-","Error")))))</f>
        <v>Error</v>
      </c>
      <c r="J68" s="16"/>
    </row>
    <row r="69" spans="1:10" ht="39">
      <c r="A69" s="1" t="s">
        <v>10</v>
      </c>
      <c r="B69" s="1">
        <v>2</v>
      </c>
      <c r="D69" s="13" t="s">
        <v>31</v>
      </c>
      <c r="E69" s="14"/>
      <c r="F69" s="14"/>
      <c r="G69" s="14"/>
      <c r="H69" s="14"/>
      <c r="I69" s="15" t="str">
        <f>IF($H69="High",4*$B69,IF($H69="Significant",3*$B69,IF($H69="Moderate",2*$B69,IF($H69="Low",1,IF($H69="N/A","-","Error")))))</f>
        <v>Error</v>
      </c>
      <c r="J69" s="16"/>
    </row>
    <row r="70" spans="1:10" ht="37.5">
      <c r="B70" s="1">
        <v>1</v>
      </c>
      <c r="D70" s="22" t="s">
        <v>32</v>
      </c>
      <c r="E70" s="19"/>
      <c r="F70" s="19"/>
      <c r="G70" s="19"/>
      <c r="H70" s="19"/>
      <c r="I70" s="20" t="str">
        <f>IF($H70="High",4*$B70,IF($H70="Significant",3*$B70,IF($H70="Moderate",2*$B70,IF($H70="Low",1,IF($H70="N/A","-","Error")))))</f>
        <v>Error</v>
      </c>
      <c r="J70" s="21"/>
    </row>
    <row r="71" spans="1:10" ht="37.5">
      <c r="B71" s="1">
        <v>1</v>
      </c>
      <c r="D71" s="24" t="s">
        <v>119</v>
      </c>
      <c r="E71" s="19"/>
      <c r="F71" s="19"/>
      <c r="G71" s="19"/>
      <c r="H71" s="19"/>
      <c r="I71" s="20" t="str">
        <f>IF($H71="High",4*$B71,IF($H71="Significant",3*$B71,IF($H71="Moderate",2*$B71,IF($H71="Low",1,IF($H71="N/A","-","Error")))))</f>
        <v>Error</v>
      </c>
      <c r="J71" s="21"/>
    </row>
    <row r="72" spans="1:10" ht="12.75" customHeight="1">
      <c r="D72" s="68" t="s">
        <v>33</v>
      </c>
      <c r="E72" s="68"/>
      <c r="F72" s="68"/>
      <c r="G72" s="68"/>
      <c r="H72" s="68"/>
      <c r="I72" s="68"/>
      <c r="J72" s="68"/>
    </row>
    <row r="73" spans="1:10" ht="52">
      <c r="A73" s="1" t="s">
        <v>10</v>
      </c>
      <c r="B73" s="1">
        <v>2</v>
      </c>
      <c r="D73" s="13" t="s">
        <v>34</v>
      </c>
      <c r="E73" s="14"/>
      <c r="F73" s="14"/>
      <c r="G73" s="14"/>
      <c r="H73" s="14"/>
      <c r="I73" s="15" t="str">
        <f>IF($H73="High",4*$B73,IF($H73="Significant",3*$B73,IF($H73="Moderate",2*$B73,IF($H73="Low",1,IF($H73="N/A","-","Error")))))</f>
        <v>Error</v>
      </c>
      <c r="J73" s="16"/>
    </row>
    <row r="74" spans="1:10" ht="26">
      <c r="A74" s="1" t="s">
        <v>10</v>
      </c>
      <c r="B74" s="1">
        <v>2</v>
      </c>
      <c r="D74" s="13" t="s">
        <v>35</v>
      </c>
      <c r="E74" s="14"/>
      <c r="F74" s="14"/>
      <c r="G74" s="14"/>
      <c r="H74" s="14"/>
      <c r="I74" s="15" t="str">
        <f>IF($H74="High",4*$B74,IF($H74="Significant",3*$B74,IF($H74="Moderate",2*$B74,IF($H74="Low",1,IF($H74="N/A","-","Error")))))</f>
        <v>Error</v>
      </c>
      <c r="J74" s="16"/>
    </row>
    <row r="75" spans="1:10" ht="26">
      <c r="A75" s="1" t="s">
        <v>10</v>
      </c>
      <c r="B75" s="1">
        <v>2</v>
      </c>
      <c r="D75" s="13" t="s">
        <v>36</v>
      </c>
      <c r="E75" s="14"/>
      <c r="F75" s="14"/>
      <c r="G75" s="14"/>
      <c r="H75" s="14"/>
      <c r="I75" s="15" t="str">
        <f>IF($H75="High",4*$B75,IF($H75="Significant",3*$B75,IF($H75="Moderate",2*$B75,IF($H75="Low",1,IF($H75="N/A","-","Error")))))</f>
        <v>Error</v>
      </c>
      <c r="J75" s="16"/>
    </row>
    <row r="76" spans="1:10" ht="12.75" customHeight="1">
      <c r="D76" s="68" t="s">
        <v>37</v>
      </c>
      <c r="E76" s="68"/>
      <c r="F76" s="68"/>
      <c r="G76" s="68"/>
      <c r="H76" s="68"/>
      <c r="I76" s="68"/>
      <c r="J76" s="68"/>
    </row>
    <row r="77" spans="1:10" ht="39">
      <c r="A77" s="1" t="s">
        <v>10</v>
      </c>
      <c r="B77" s="1">
        <v>2</v>
      </c>
      <c r="D77" s="13" t="s">
        <v>38</v>
      </c>
      <c r="E77" s="14"/>
      <c r="F77" s="14"/>
      <c r="G77" s="14"/>
      <c r="H77" s="14"/>
      <c r="I77" s="15" t="str">
        <f>IF($H77="High",4*$B77,IF($H77="Significant",3*$B77,IF($H77="Moderate",2*$B77,IF($H77="Low",1,IF($H77="N/A","-","Error")))))</f>
        <v>Error</v>
      </c>
      <c r="J77" s="16"/>
    </row>
    <row r="78" spans="1:10" ht="39">
      <c r="A78" s="1" t="s">
        <v>10</v>
      </c>
      <c r="B78" s="1">
        <v>2</v>
      </c>
      <c r="D78" s="13" t="s">
        <v>39</v>
      </c>
      <c r="E78" s="14"/>
      <c r="F78" s="14"/>
      <c r="G78" s="14"/>
      <c r="H78" s="14"/>
      <c r="I78" s="15" t="str">
        <f>IF($H78="High",4*$B78,IF($H78="Significant",3*$B78,IF($H78="Moderate",2*$B78,IF($H78="Low",1,IF($H78="N/A","-","Error")))))</f>
        <v>Error</v>
      </c>
      <c r="J78" s="16"/>
    </row>
    <row r="79" spans="1:10" ht="25">
      <c r="B79" s="1">
        <v>1</v>
      </c>
      <c r="D79" s="24" t="s">
        <v>40</v>
      </c>
      <c r="E79" s="19"/>
      <c r="F79" s="19"/>
      <c r="G79" s="19"/>
      <c r="H79" s="19"/>
      <c r="I79" s="20" t="str">
        <f>IF($H79="High",4*$B79,IF($H79="Significant",3*$B79,IF($H79="Moderate",2*$B79,IF($H79="Low",1,IF($H79="N/A","-","Error")))))</f>
        <v>Error</v>
      </c>
      <c r="J79" s="21"/>
    </row>
    <row r="80" spans="1:10" ht="25">
      <c r="B80" s="1">
        <v>1</v>
      </c>
      <c r="D80" s="24" t="s">
        <v>120</v>
      </c>
      <c r="E80" s="19"/>
      <c r="F80" s="19"/>
      <c r="G80" s="19"/>
      <c r="H80" s="19"/>
      <c r="I80" s="20" t="str">
        <f>IF($H80="High",4*$B80,IF($H80="Significant",3*$B80,IF($H80="Moderate",2*$B80,IF($H80="Low",1,IF($H80="N/A","-","Error")))))</f>
        <v>Error</v>
      </c>
      <c r="J80" s="21"/>
    </row>
    <row r="81" spans="1:10" ht="12.75" customHeight="1">
      <c r="D81" s="68" t="s">
        <v>41</v>
      </c>
      <c r="E81" s="68"/>
      <c r="F81" s="68"/>
      <c r="G81" s="68"/>
      <c r="H81" s="68"/>
      <c r="I81" s="68"/>
      <c r="J81" s="68"/>
    </row>
    <row r="82" spans="1:10" ht="91">
      <c r="A82" s="1" t="s">
        <v>10</v>
      </c>
      <c r="B82" s="1">
        <v>2</v>
      </c>
      <c r="D82" s="13" t="s">
        <v>42</v>
      </c>
      <c r="E82" s="14"/>
      <c r="F82" s="14"/>
      <c r="G82" s="14"/>
      <c r="H82" s="14"/>
      <c r="I82" s="15" t="str">
        <f t="shared" ref="I82:I88" si="3">IF($H82="High",4*$B82,IF($H82="Significant",3*$B82,IF($H82="Moderate",2*$B82,IF($H82="Low",1,IF($H82="N/A","-","Error")))))</f>
        <v>Error</v>
      </c>
      <c r="J82" s="16"/>
    </row>
    <row r="83" spans="1:10" ht="39">
      <c r="A83" s="1" t="s">
        <v>10</v>
      </c>
      <c r="B83" s="1">
        <v>2</v>
      </c>
      <c r="D83" s="13" t="s">
        <v>121</v>
      </c>
      <c r="E83" s="14"/>
      <c r="F83" s="14"/>
      <c r="G83" s="14"/>
      <c r="H83" s="14"/>
      <c r="I83" s="15" t="str">
        <f t="shared" si="3"/>
        <v>Error</v>
      </c>
      <c r="J83" s="16"/>
    </row>
    <row r="84" spans="1:10" ht="26">
      <c r="A84" s="1" t="s">
        <v>10</v>
      </c>
      <c r="B84" s="1">
        <v>2</v>
      </c>
      <c r="D84" s="13" t="s">
        <v>43</v>
      </c>
      <c r="E84" s="14"/>
      <c r="F84" s="14"/>
      <c r="G84" s="14"/>
      <c r="H84" s="14"/>
      <c r="I84" s="15" t="str">
        <f t="shared" si="3"/>
        <v>Error</v>
      </c>
      <c r="J84" s="16"/>
    </row>
    <row r="85" spans="1:10" ht="26">
      <c r="A85" s="1" t="s">
        <v>10</v>
      </c>
      <c r="B85" s="1">
        <v>2</v>
      </c>
      <c r="D85" s="13" t="s">
        <v>44</v>
      </c>
      <c r="E85" s="14"/>
      <c r="F85" s="14"/>
      <c r="G85" s="14"/>
      <c r="H85" s="14"/>
      <c r="I85" s="15" t="str">
        <f t="shared" si="3"/>
        <v>Error</v>
      </c>
      <c r="J85" s="16"/>
    </row>
    <row r="86" spans="1:10" ht="26">
      <c r="A86" s="1" t="s">
        <v>10</v>
      </c>
      <c r="B86" s="1">
        <v>2</v>
      </c>
      <c r="D86" s="17" t="s">
        <v>45</v>
      </c>
      <c r="E86" s="14"/>
      <c r="F86" s="14"/>
      <c r="G86" s="14"/>
      <c r="H86" s="14"/>
      <c r="I86" s="15" t="str">
        <f t="shared" si="3"/>
        <v>Error</v>
      </c>
      <c r="J86" s="16"/>
    </row>
    <row r="87" spans="1:10" ht="39">
      <c r="A87" s="1" t="s">
        <v>10</v>
      </c>
      <c r="B87" s="1">
        <v>2</v>
      </c>
      <c r="D87" s="13" t="s">
        <v>46</v>
      </c>
      <c r="E87" s="14"/>
      <c r="F87" s="14"/>
      <c r="G87" s="14"/>
      <c r="H87" s="14"/>
      <c r="I87" s="15" t="str">
        <f t="shared" si="3"/>
        <v>Error</v>
      </c>
      <c r="J87" s="16"/>
    </row>
    <row r="88" spans="1:10" ht="25">
      <c r="B88" s="1">
        <v>1</v>
      </c>
      <c r="D88" s="55" t="s">
        <v>122</v>
      </c>
      <c r="E88" s="14"/>
      <c r="F88" s="14"/>
      <c r="G88" s="14"/>
      <c r="H88" s="14"/>
      <c r="I88" s="15" t="str">
        <f t="shared" si="3"/>
        <v>Error</v>
      </c>
      <c r="J88" s="16"/>
    </row>
    <row r="89" spans="1:10" ht="12.75" customHeight="1">
      <c r="D89" s="68" t="s">
        <v>47</v>
      </c>
      <c r="E89" s="68"/>
      <c r="F89" s="68"/>
      <c r="G89" s="68"/>
      <c r="H89" s="68"/>
      <c r="I89" s="68"/>
      <c r="J89" s="68"/>
    </row>
    <row r="90" spans="1:10" ht="37.5">
      <c r="B90" s="1">
        <v>1</v>
      </c>
      <c r="D90" s="24" t="s">
        <v>123</v>
      </c>
      <c r="E90" s="19"/>
      <c r="F90" s="19"/>
      <c r="G90" s="19"/>
      <c r="H90" s="19"/>
      <c r="I90" s="20" t="str">
        <f>IF($H90="High",4*$B90,IF($H90="Significant",3*$B90,IF($H90="Moderate",2*$B90,IF($H90="Low",1,IF($H90="N/A","-","Error")))))</f>
        <v>Error</v>
      </c>
      <c r="J90" s="21"/>
    </row>
    <row r="91" spans="1:10" ht="25">
      <c r="B91" s="1">
        <v>1</v>
      </c>
      <c r="D91" s="24" t="s">
        <v>124</v>
      </c>
      <c r="E91" s="19"/>
      <c r="F91" s="19"/>
      <c r="G91" s="19"/>
      <c r="H91" s="19"/>
      <c r="I91" s="20" t="str">
        <f>IF($H91="High",4*$B91,IF($H91="Significant",3*$B91,IF($H91="Moderate",2*$B91,IF($H91="Low",1,IF($H91="N/A","-","Error")))))</f>
        <v>Error</v>
      </c>
      <c r="J91" s="21"/>
    </row>
    <row r="92" spans="1:10" ht="12.75" customHeight="1">
      <c r="D92" s="68" t="s">
        <v>48</v>
      </c>
      <c r="E92" s="68"/>
      <c r="F92" s="68"/>
      <c r="G92" s="68"/>
      <c r="H92" s="68"/>
      <c r="I92" s="68"/>
      <c r="J92" s="68"/>
    </row>
    <row r="93" spans="1:10" ht="52">
      <c r="A93" s="1" t="s">
        <v>10</v>
      </c>
      <c r="B93" s="1">
        <v>2</v>
      </c>
      <c r="D93" s="17" t="s">
        <v>125</v>
      </c>
      <c r="E93" s="14"/>
      <c r="F93" s="14"/>
      <c r="G93" s="14"/>
      <c r="H93" s="14"/>
      <c r="I93" s="15" t="str">
        <f t="shared" ref="I93:I101" si="4">IF($H93="High",4*$B93,IF($H93="Significant",3*$B93,IF($H93="Moderate",2*$B93,IF($H93="Low",1,IF($H93="N/A","-","Error")))))</f>
        <v>Error</v>
      </c>
      <c r="J93" s="16"/>
    </row>
    <row r="94" spans="1:10" ht="26">
      <c r="A94" s="1" t="s">
        <v>10</v>
      </c>
      <c r="B94" s="1">
        <v>2</v>
      </c>
      <c r="D94" s="13" t="s">
        <v>126</v>
      </c>
      <c r="E94" s="14"/>
      <c r="F94" s="14"/>
      <c r="G94" s="14"/>
      <c r="H94" s="14"/>
      <c r="I94" s="15" t="str">
        <f t="shared" si="4"/>
        <v>Error</v>
      </c>
      <c r="J94" s="16"/>
    </row>
    <row r="95" spans="1:10" ht="37.5">
      <c r="B95" s="1">
        <v>1</v>
      </c>
      <c r="D95" s="22" t="s">
        <v>49</v>
      </c>
      <c r="E95" s="19"/>
      <c r="F95" s="19"/>
      <c r="G95" s="19"/>
      <c r="H95" s="19"/>
      <c r="I95" s="20" t="str">
        <f t="shared" si="4"/>
        <v>Error</v>
      </c>
      <c r="J95" s="21"/>
    </row>
    <row r="96" spans="1:10" ht="39">
      <c r="A96" s="1" t="s">
        <v>10</v>
      </c>
      <c r="B96" s="1">
        <v>2</v>
      </c>
      <c r="D96" s="17" t="s">
        <v>50</v>
      </c>
      <c r="E96" s="14"/>
      <c r="F96" s="14"/>
      <c r="G96" s="14"/>
      <c r="H96" s="14"/>
      <c r="I96" s="15" t="str">
        <f t="shared" si="4"/>
        <v>Error</v>
      </c>
      <c r="J96" s="16"/>
    </row>
    <row r="97" spans="1:10" ht="39">
      <c r="A97" s="1" t="s">
        <v>10</v>
      </c>
      <c r="B97" s="1">
        <v>2</v>
      </c>
      <c r="D97" s="13" t="s">
        <v>127</v>
      </c>
      <c r="E97" s="14"/>
      <c r="F97" s="14"/>
      <c r="G97" s="14"/>
      <c r="H97" s="14"/>
      <c r="I97" s="15" t="str">
        <f t="shared" si="4"/>
        <v>Error</v>
      </c>
      <c r="J97" s="16"/>
    </row>
    <row r="98" spans="1:10" ht="25">
      <c r="B98" s="1">
        <v>1</v>
      </c>
      <c r="D98" s="24" t="s">
        <v>128</v>
      </c>
      <c r="E98" s="19"/>
      <c r="F98" s="19"/>
      <c r="G98" s="19"/>
      <c r="H98" s="19"/>
      <c r="I98" s="20" t="str">
        <f t="shared" si="4"/>
        <v>Error</v>
      </c>
      <c r="J98" s="21"/>
    </row>
    <row r="99" spans="1:10" ht="37.5">
      <c r="B99" s="1">
        <v>1</v>
      </c>
      <c r="D99" s="24" t="s">
        <v>51</v>
      </c>
      <c r="E99" s="19"/>
      <c r="F99" s="19"/>
      <c r="G99" s="19"/>
      <c r="H99" s="19"/>
      <c r="I99" s="20" t="str">
        <f t="shared" si="4"/>
        <v>Error</v>
      </c>
      <c r="J99" s="21"/>
    </row>
    <row r="100" spans="1:10" ht="50">
      <c r="B100" s="1">
        <v>1</v>
      </c>
      <c r="D100" s="22" t="s">
        <v>52</v>
      </c>
      <c r="E100" s="19"/>
      <c r="F100" s="19"/>
      <c r="G100" s="19"/>
      <c r="H100" s="19"/>
      <c r="I100" s="20" t="str">
        <f t="shared" si="4"/>
        <v>Error</v>
      </c>
      <c r="J100" s="21"/>
    </row>
    <row r="101" spans="1:10" ht="25">
      <c r="B101" s="1">
        <v>1</v>
      </c>
      <c r="D101" s="24" t="s">
        <v>53</v>
      </c>
      <c r="E101" s="19"/>
      <c r="F101" s="19"/>
      <c r="G101" s="19"/>
      <c r="H101" s="19"/>
      <c r="I101" s="20" t="str">
        <f t="shared" si="4"/>
        <v>Error</v>
      </c>
      <c r="J101" s="21"/>
    </row>
    <row r="102" spans="1:10" ht="12.75" customHeight="1">
      <c r="D102" s="68" t="s">
        <v>54</v>
      </c>
      <c r="E102" s="68"/>
      <c r="F102" s="68"/>
      <c r="G102" s="68"/>
      <c r="H102" s="68"/>
      <c r="I102" s="68"/>
      <c r="J102" s="68"/>
    </row>
    <row r="103" spans="1:10" ht="39">
      <c r="A103" s="1" t="s">
        <v>10</v>
      </c>
      <c r="B103" s="1">
        <v>2</v>
      </c>
      <c r="D103" s="17" t="s">
        <v>129</v>
      </c>
      <c r="E103" s="14"/>
      <c r="F103" s="14"/>
      <c r="G103" s="14"/>
      <c r="H103" s="14"/>
      <c r="I103" s="15" t="str">
        <f>IF($H103="High",4*$B103,IF($H103="Significant",3*$B103,IF($H103="Moderate",2*$B103,IF($H103="Low",1,IF($H103="N/A","-","Error")))))</f>
        <v>Error</v>
      </c>
      <c r="J103" s="16"/>
    </row>
    <row r="104" spans="1:10" ht="12.75" customHeight="1">
      <c r="D104" s="68" t="s">
        <v>55</v>
      </c>
      <c r="E104" s="68"/>
      <c r="F104" s="68"/>
      <c r="G104" s="68"/>
      <c r="H104" s="68"/>
      <c r="I104" s="68"/>
      <c r="J104" s="68"/>
    </row>
    <row r="105" spans="1:10" ht="25">
      <c r="B105" s="1">
        <v>1</v>
      </c>
      <c r="D105" s="24" t="s">
        <v>56</v>
      </c>
      <c r="E105" s="19"/>
      <c r="F105" s="19"/>
      <c r="G105" s="19"/>
      <c r="H105" s="19"/>
      <c r="I105" s="20" t="str">
        <f>IF($H105="High",4*$B105,IF($H105="Significant",3*$B105,IF($H105="Moderate",2*$B105,IF($H105="Low",1,IF($H105="N/A","-","Error")))))</f>
        <v>Error</v>
      </c>
      <c r="J105" s="21"/>
    </row>
    <row r="106" spans="1:10" ht="25">
      <c r="B106" s="1">
        <v>1</v>
      </c>
      <c r="D106" s="24" t="s">
        <v>130</v>
      </c>
      <c r="E106" s="19"/>
      <c r="F106" s="19"/>
      <c r="G106" s="19"/>
      <c r="H106" s="19"/>
      <c r="I106" s="20" t="str">
        <f>IF($H106="High",4*$B106,IF($H106="Significant",3*$B106,IF($H106="Moderate",2*$B106,IF($H106="Low",1,IF($H106="N/A","-","Error")))))</f>
        <v>Error</v>
      </c>
      <c r="J106" s="21"/>
    </row>
    <row r="107" spans="1:10" ht="25">
      <c r="B107" s="1">
        <v>1</v>
      </c>
      <c r="D107" s="24" t="s">
        <v>57</v>
      </c>
      <c r="E107" s="19"/>
      <c r="F107" s="19"/>
      <c r="G107" s="19"/>
      <c r="H107" s="19"/>
      <c r="I107" s="20" t="str">
        <f>IF($H107="High",4*$B107,IF($H107="Significant",3*$B107,IF($H107="Moderate",2*$B107,IF($H107="Low",1,IF($H107="N/A","-","Error")))))</f>
        <v>Error</v>
      </c>
      <c r="J107" s="21"/>
    </row>
    <row r="108" spans="1:10" ht="25">
      <c r="B108" s="1">
        <v>1</v>
      </c>
      <c r="D108" s="24" t="s">
        <v>131</v>
      </c>
      <c r="E108" s="19"/>
      <c r="F108" s="19"/>
      <c r="G108" s="19"/>
      <c r="H108" s="19"/>
      <c r="I108" s="20" t="str">
        <f>IF($H108="High",4*$B108,IF($H108="Significant",3*$B108,IF($H108="Moderate",2*$B108,IF($H108="Low",1,IF($H108="N/A","-","Error")))))</f>
        <v>Error</v>
      </c>
      <c r="J108" s="21"/>
    </row>
    <row r="109" spans="1:10" ht="13">
      <c r="D109" s="25" t="s">
        <v>12</v>
      </c>
      <c r="E109" s="26">
        <f>COUNT(B67:B108)</f>
        <v>35</v>
      </c>
      <c r="F109" s="27"/>
      <c r="G109" s="27"/>
      <c r="H109" s="28"/>
      <c r="I109" s="29" t="s">
        <v>13</v>
      </c>
      <c r="J109" s="30">
        <v>1</v>
      </c>
    </row>
    <row r="110" spans="1:10" ht="13">
      <c r="D110" s="31" t="s">
        <v>14</v>
      </c>
      <c r="E110" s="32">
        <f>COUNT(B67:B108)-COUNTIF(H67:H108,"N/A")</f>
        <v>35</v>
      </c>
      <c r="F110" s="33"/>
      <c r="G110" s="33"/>
      <c r="H110" s="34"/>
      <c r="I110" s="35" t="s">
        <v>15</v>
      </c>
      <c r="J110" s="36">
        <f>((4*E110)+(4*E111))/E110</f>
        <v>6.1714285714285717</v>
      </c>
    </row>
    <row r="111" spans="1:10" ht="13">
      <c r="D111" s="31" t="s">
        <v>16</v>
      </c>
      <c r="E111" s="32">
        <f>COUNTIF(A67:A108,"X")-COUNTIFS(H67:H108,"N/A",A67:A108,"X")</f>
        <v>19</v>
      </c>
      <c r="F111" s="33"/>
      <c r="G111" s="33"/>
      <c r="H111" s="37"/>
      <c r="I111" s="35" t="s">
        <v>17</v>
      </c>
      <c r="J111" s="36">
        <f>(J110-J109)/4</f>
        <v>1.2928571428571429</v>
      </c>
    </row>
    <row r="112" spans="1:10" ht="13">
      <c r="D112" s="31" t="s">
        <v>18</v>
      </c>
      <c r="E112" s="32">
        <f>SUM(I67:I108)</f>
        <v>0</v>
      </c>
      <c r="F112" s="33"/>
      <c r="G112" s="33"/>
      <c r="H112" s="37"/>
      <c r="I112" s="35" t="s">
        <v>19</v>
      </c>
      <c r="J112" s="36">
        <f>J109+J111</f>
        <v>2.2928571428571427</v>
      </c>
    </row>
    <row r="113" spans="1:10" ht="13">
      <c r="D113" s="38" t="s">
        <v>20</v>
      </c>
      <c r="E113" s="39">
        <f>E112/E110</f>
        <v>0</v>
      </c>
      <c r="F113" s="40"/>
      <c r="G113" s="40"/>
      <c r="H113" s="37"/>
      <c r="I113" s="35" t="s">
        <v>21</v>
      </c>
      <c r="J113" s="36">
        <f>J112+J111</f>
        <v>3.5857142857142854</v>
      </c>
    </row>
    <row r="114" spans="1:10" ht="13">
      <c r="D114" s="41" t="s">
        <v>22</v>
      </c>
      <c r="E114" s="42" t="str">
        <f>IF(E113&lt;J112,"Low",IF(E113&lt;J113,"Moderate",IF(E113&lt;J114,"Significant","High")))</f>
        <v>Low</v>
      </c>
      <c r="F114" s="43"/>
      <c r="G114" s="43"/>
      <c r="H114" s="44"/>
      <c r="I114" s="45" t="s">
        <v>23</v>
      </c>
      <c r="J114" s="46">
        <f>J113+J111</f>
        <v>4.8785714285714281</v>
      </c>
    </row>
    <row r="115" spans="1:10">
      <c r="D115" s="51"/>
      <c r="E115" s="52"/>
      <c r="F115" s="52"/>
      <c r="G115" s="52"/>
      <c r="H115" s="53"/>
      <c r="I115" s="54"/>
      <c r="J115" s="51"/>
    </row>
    <row r="116" spans="1:10">
      <c r="D116" s="51"/>
      <c r="E116" s="52"/>
      <c r="F116" s="52"/>
      <c r="G116" s="52"/>
      <c r="H116" s="53"/>
      <c r="I116" s="54"/>
      <c r="J116" s="51"/>
    </row>
    <row r="117" spans="1:10" ht="12.75" customHeight="1">
      <c r="D117" s="65" t="s">
        <v>3</v>
      </c>
      <c r="E117" s="66" t="s">
        <v>4</v>
      </c>
      <c r="F117" s="66" t="s">
        <v>5</v>
      </c>
      <c r="G117" s="66" t="s">
        <v>6</v>
      </c>
      <c r="H117" s="66" t="s">
        <v>7</v>
      </c>
      <c r="I117" s="66" t="s">
        <v>8</v>
      </c>
      <c r="J117" s="65" t="s">
        <v>9</v>
      </c>
    </row>
    <row r="118" spans="1:10">
      <c r="D118" s="65"/>
      <c r="E118" s="66"/>
      <c r="F118" s="66"/>
      <c r="G118" s="66"/>
      <c r="H118" s="66"/>
      <c r="I118" s="66"/>
      <c r="J118" s="65"/>
    </row>
    <row r="119" spans="1:10" ht="15.75" customHeight="1">
      <c r="D119" s="67" t="s">
        <v>58</v>
      </c>
      <c r="E119" s="67"/>
      <c r="F119" s="67"/>
      <c r="G119" s="67"/>
      <c r="H119" s="67"/>
      <c r="I119" s="67"/>
      <c r="J119" s="67"/>
    </row>
    <row r="120" spans="1:10" ht="12.75" customHeight="1">
      <c r="D120" s="62" t="s">
        <v>59</v>
      </c>
      <c r="E120" s="62"/>
      <c r="F120" s="62"/>
      <c r="G120" s="62"/>
      <c r="H120" s="62"/>
      <c r="I120" s="62"/>
      <c r="J120" s="62"/>
    </row>
    <row r="121" spans="1:10" ht="25">
      <c r="B121" s="1">
        <v>1</v>
      </c>
      <c r="D121" s="24" t="s">
        <v>60</v>
      </c>
      <c r="E121" s="19"/>
      <c r="F121" s="19"/>
      <c r="G121" s="19"/>
      <c r="H121" s="19"/>
      <c r="I121" s="20" t="str">
        <f>IF($H121="High",4*$B121,IF($H121="Significant",3*$B121,IF($H121="Moderate",2*$B121,IF($H121="Low",1,IF($H121="N/A","-","Error")))))</f>
        <v>Error</v>
      </c>
      <c r="J121" s="21"/>
    </row>
    <row r="122" spans="1:10" ht="25">
      <c r="B122" s="1">
        <v>1</v>
      </c>
      <c r="D122" s="24" t="s">
        <v>61</v>
      </c>
      <c r="E122" s="19"/>
      <c r="F122" s="19"/>
      <c r="G122" s="19"/>
      <c r="H122" s="19"/>
      <c r="I122" s="20" t="str">
        <f>IF($H122="High",4*$B122,IF($H122="Significant",3*$B122,IF($H122="Moderate",2*$B122,IF($H122="Low",1,IF($H122="N/A","-","Error")))))</f>
        <v>Error</v>
      </c>
      <c r="J122" s="21"/>
    </row>
    <row r="123" spans="1:10" ht="25">
      <c r="B123" s="1">
        <v>1</v>
      </c>
      <c r="D123" s="22" t="s">
        <v>62</v>
      </c>
      <c r="E123" s="19"/>
      <c r="F123" s="19"/>
      <c r="G123" s="19"/>
      <c r="H123" s="19"/>
      <c r="I123" s="20" t="str">
        <f>IF($H123="High",4*$B123,IF($H123="Significant",3*$B123,IF($H123="Moderate",2*$B123,IF($H123="Low",1,IF($H123="N/A","-","Error")))))</f>
        <v>Error</v>
      </c>
      <c r="J123" s="21"/>
    </row>
    <row r="124" spans="1:10" ht="25">
      <c r="B124" s="1">
        <v>1</v>
      </c>
      <c r="D124" s="24" t="s">
        <v>63</v>
      </c>
      <c r="E124" s="19"/>
      <c r="F124" s="19"/>
      <c r="G124" s="19"/>
      <c r="H124" s="19"/>
      <c r="I124" s="20" t="str">
        <f>IF($H124="High",4*$B124,IF($H124="Significant",3*$B124,IF($H124="Moderate",2*$B124,IF($H124="Low",1,IF($H124="N/A","-","Error")))))</f>
        <v>Error</v>
      </c>
      <c r="J124" s="21"/>
    </row>
    <row r="125" spans="1:10" ht="12.75" customHeight="1">
      <c r="D125" s="68" t="s">
        <v>64</v>
      </c>
      <c r="E125" s="68"/>
      <c r="F125" s="68"/>
      <c r="G125" s="68"/>
      <c r="H125" s="68"/>
      <c r="I125" s="68"/>
      <c r="J125" s="68"/>
    </row>
    <row r="126" spans="1:10" ht="13">
      <c r="A126" s="1" t="s">
        <v>10</v>
      </c>
      <c r="B126" s="1">
        <v>2</v>
      </c>
      <c r="D126" s="13" t="s">
        <v>65</v>
      </c>
      <c r="E126" s="14"/>
      <c r="F126" s="14"/>
      <c r="G126" s="14"/>
      <c r="H126" s="14"/>
      <c r="I126" s="15" t="str">
        <f>IF($H126="High",4*$B126,IF($H126="Significant",3*$B126,IF($H126="Moderate",2*$B126,IF($H126="Low",1,IF($H126="N/A","-","Error")))))</f>
        <v>Error</v>
      </c>
      <c r="J126" s="16"/>
    </row>
    <row r="127" spans="1:10" ht="25">
      <c r="B127" s="1">
        <v>1</v>
      </c>
      <c r="D127" s="24" t="s">
        <v>66</v>
      </c>
      <c r="E127" s="19"/>
      <c r="F127" s="19"/>
      <c r="G127" s="19"/>
      <c r="H127" s="19"/>
      <c r="I127" s="20" t="str">
        <f>IF($H127="High",4*$B127,IF($H127="Significant",3*$B127,IF($H127="Moderate",2*$B127,IF($H127="Low",1,IF($H127="N/A","-","Error")))))</f>
        <v>Error</v>
      </c>
      <c r="J127" s="21"/>
    </row>
    <row r="128" spans="1:10" ht="26">
      <c r="A128" s="1" t="s">
        <v>10</v>
      </c>
      <c r="B128" s="1">
        <v>2</v>
      </c>
      <c r="D128" s="13" t="s">
        <v>132</v>
      </c>
      <c r="E128" s="14"/>
      <c r="F128" s="14"/>
      <c r="G128" s="14"/>
      <c r="H128" s="14"/>
      <c r="I128" s="15" t="str">
        <f>IF($H128="High",4*$B128,IF($H128="Significant",3*$B128,IF($H128="Moderate",2*$B128,IF($H128="Low",1,IF($H128="N/A","-","Error")))))</f>
        <v>Error</v>
      </c>
      <c r="J128" s="16"/>
    </row>
    <row r="129" spans="1:10" ht="25">
      <c r="B129" s="1">
        <v>1</v>
      </c>
      <c r="D129" s="24" t="s">
        <v>67</v>
      </c>
      <c r="E129" s="19"/>
      <c r="F129" s="19"/>
      <c r="G129" s="19"/>
      <c r="H129" s="19"/>
      <c r="I129" s="20" t="str">
        <f>IF($H129="High",4*$B129,IF($H129="Significant",3*$B129,IF($H129="Moderate",2*$B129,IF($H129="Low",1,IF($H129="N/A","-","Error")))))</f>
        <v>Error</v>
      </c>
      <c r="J129" s="21"/>
    </row>
    <row r="130" spans="1:10">
      <c r="B130" s="1">
        <v>1</v>
      </c>
      <c r="D130" s="24" t="s">
        <v>68</v>
      </c>
      <c r="E130" s="19"/>
      <c r="F130" s="19"/>
      <c r="G130" s="19"/>
      <c r="H130" s="19"/>
      <c r="I130" s="20" t="str">
        <f>IF($H130="High",4*$B130,IF($H130="Significant",3*$B130,IF($H130="Moderate",2*$B130,IF($H130="Low",1,IF($H130="N/A","-","Error")))))</f>
        <v>Error</v>
      </c>
      <c r="J130" s="21"/>
    </row>
    <row r="131" spans="1:10" ht="13">
      <c r="D131" s="25" t="s">
        <v>12</v>
      </c>
      <c r="E131" s="26">
        <f>COUNT(B121:B130)</f>
        <v>9</v>
      </c>
      <c r="F131" s="27"/>
      <c r="G131" s="27"/>
      <c r="H131" s="28"/>
      <c r="I131" s="29" t="s">
        <v>13</v>
      </c>
      <c r="J131" s="30">
        <v>1</v>
      </c>
    </row>
    <row r="132" spans="1:10" ht="13">
      <c r="D132" s="31" t="s">
        <v>14</v>
      </c>
      <c r="E132" s="32">
        <f>COUNT(B121:B130)-COUNTIF(H121:H130,"N/A")</f>
        <v>9</v>
      </c>
      <c r="F132" s="33"/>
      <c r="G132" s="33"/>
      <c r="H132" s="34"/>
      <c r="I132" s="35" t="s">
        <v>15</v>
      </c>
      <c r="J132" s="36">
        <f>((4*E132)+(4*E133))/E132</f>
        <v>4.8888888888888893</v>
      </c>
    </row>
    <row r="133" spans="1:10" ht="13">
      <c r="D133" s="31" t="s">
        <v>16</v>
      </c>
      <c r="E133" s="32">
        <f>COUNTIF(A121:A130,"X")-COUNTIFS(H121:H130,"N/A",A121:A130,"X")</f>
        <v>2</v>
      </c>
      <c r="F133" s="33"/>
      <c r="G133" s="33"/>
      <c r="H133" s="37"/>
      <c r="I133" s="35" t="s">
        <v>17</v>
      </c>
      <c r="J133" s="36">
        <f>(J132-J131)/4</f>
        <v>0.97222222222222232</v>
      </c>
    </row>
    <row r="134" spans="1:10" ht="13">
      <c r="D134" s="31" t="s">
        <v>18</v>
      </c>
      <c r="E134" s="32">
        <f>SUM(I121:I130)</f>
        <v>0</v>
      </c>
      <c r="F134" s="33"/>
      <c r="G134" s="33"/>
      <c r="H134" s="37"/>
      <c r="I134" s="35" t="s">
        <v>19</v>
      </c>
      <c r="J134" s="36">
        <f>J131+J133</f>
        <v>1.9722222222222223</v>
      </c>
    </row>
    <row r="135" spans="1:10" ht="13">
      <c r="D135" s="38" t="s">
        <v>20</v>
      </c>
      <c r="E135" s="39">
        <f>E134/E132</f>
        <v>0</v>
      </c>
      <c r="F135" s="40"/>
      <c r="G135" s="40"/>
      <c r="H135" s="37"/>
      <c r="I135" s="35" t="s">
        <v>21</v>
      </c>
      <c r="J135" s="36">
        <f>J134+J133</f>
        <v>2.9444444444444446</v>
      </c>
    </row>
    <row r="136" spans="1:10" ht="13">
      <c r="D136" s="41" t="s">
        <v>22</v>
      </c>
      <c r="E136" s="42" t="str">
        <f>IF(E135&lt;J134,"Low",IF(E135&lt;J135,"Moderate",IF(E135&lt;J136,"Significant","High")))</f>
        <v>Low</v>
      </c>
      <c r="F136" s="43"/>
      <c r="G136" s="43"/>
      <c r="H136" s="44"/>
      <c r="I136" s="45" t="s">
        <v>23</v>
      </c>
      <c r="J136" s="46">
        <f>J135+J133</f>
        <v>3.916666666666667</v>
      </c>
    </row>
    <row r="137" spans="1:10">
      <c r="D137" s="51"/>
      <c r="E137" s="52"/>
      <c r="F137" s="52"/>
      <c r="G137" s="52"/>
      <c r="H137" s="53"/>
      <c r="I137" s="54"/>
      <c r="J137" s="51"/>
    </row>
    <row r="138" spans="1:10" ht="12.75" customHeight="1">
      <c r="D138" s="65" t="s">
        <v>3</v>
      </c>
      <c r="E138" s="66" t="s">
        <v>4</v>
      </c>
      <c r="F138" s="66" t="s">
        <v>5</v>
      </c>
      <c r="G138" s="66" t="s">
        <v>6</v>
      </c>
      <c r="H138" s="66" t="s">
        <v>7</v>
      </c>
      <c r="I138" s="66" t="s">
        <v>8</v>
      </c>
      <c r="J138" s="65" t="s">
        <v>9</v>
      </c>
    </row>
    <row r="139" spans="1:10">
      <c r="D139" s="65"/>
      <c r="E139" s="66"/>
      <c r="F139" s="66"/>
      <c r="G139" s="66"/>
      <c r="H139" s="66"/>
      <c r="I139" s="66"/>
      <c r="J139" s="65"/>
    </row>
    <row r="140" spans="1:10" ht="15.75" customHeight="1">
      <c r="D140" s="64" t="s">
        <v>69</v>
      </c>
      <c r="E140" s="64"/>
      <c r="F140" s="64"/>
      <c r="G140" s="64"/>
      <c r="H140" s="64"/>
      <c r="I140" s="64"/>
      <c r="J140" s="64"/>
    </row>
    <row r="141" spans="1:10" ht="50">
      <c r="B141" s="1">
        <v>1</v>
      </c>
      <c r="D141" s="22" t="s">
        <v>133</v>
      </c>
      <c r="E141" s="19"/>
      <c r="F141" s="19"/>
      <c r="G141" s="19"/>
      <c r="H141" s="19"/>
      <c r="I141" s="20" t="str">
        <f t="shared" ref="I141:I148" si="5">IF($H141="High",4*$B141,IF($H141="Significant",3*$B141,IF($H141="Moderate",2*$B141,IF($H141="Low",1,IF($H141="N/A","-","Error")))))</f>
        <v>Error</v>
      </c>
      <c r="J141" s="21"/>
    </row>
    <row r="142" spans="1:10" ht="25">
      <c r="B142" s="1">
        <v>1</v>
      </c>
      <c r="D142" s="22" t="s">
        <v>134</v>
      </c>
      <c r="E142" s="19"/>
      <c r="F142" s="19"/>
      <c r="G142" s="19"/>
      <c r="H142" s="19"/>
      <c r="I142" s="20" t="str">
        <f t="shared" si="5"/>
        <v>Error</v>
      </c>
      <c r="J142" s="21"/>
    </row>
    <row r="143" spans="1:10" ht="52">
      <c r="A143" s="1" t="s">
        <v>10</v>
      </c>
      <c r="B143" s="1">
        <v>2</v>
      </c>
      <c r="D143" s="13" t="s">
        <v>135</v>
      </c>
      <c r="E143" s="14"/>
      <c r="F143" s="14"/>
      <c r="G143" s="14"/>
      <c r="H143" s="14"/>
      <c r="I143" s="15" t="str">
        <f t="shared" si="5"/>
        <v>Error</v>
      </c>
      <c r="J143" s="16"/>
    </row>
    <row r="144" spans="1:10" ht="39">
      <c r="A144" s="1" t="s">
        <v>10</v>
      </c>
      <c r="B144" s="1">
        <v>2</v>
      </c>
      <c r="D144" s="13" t="s">
        <v>136</v>
      </c>
      <c r="E144" s="14"/>
      <c r="F144" s="14"/>
      <c r="G144" s="14"/>
      <c r="H144" s="14"/>
      <c r="I144" s="15" t="str">
        <f t="shared" si="5"/>
        <v>Error</v>
      </c>
      <c r="J144" s="16"/>
    </row>
    <row r="145" spans="1:10" ht="37.5">
      <c r="B145" s="1">
        <v>1</v>
      </c>
      <c r="D145" s="22" t="s">
        <v>70</v>
      </c>
      <c r="E145" s="19"/>
      <c r="F145" s="19"/>
      <c r="G145" s="19"/>
      <c r="H145" s="19"/>
      <c r="I145" s="20" t="str">
        <f t="shared" si="5"/>
        <v>Error</v>
      </c>
      <c r="J145" s="21"/>
    </row>
    <row r="146" spans="1:10" ht="13">
      <c r="A146" s="1" t="s">
        <v>10</v>
      </c>
      <c r="B146" s="1">
        <v>2</v>
      </c>
      <c r="D146" s="13" t="s">
        <v>71</v>
      </c>
      <c r="E146" s="14"/>
      <c r="F146" s="14"/>
      <c r="G146" s="14"/>
      <c r="H146" s="14"/>
      <c r="I146" s="15" t="str">
        <f t="shared" si="5"/>
        <v>Error</v>
      </c>
      <c r="J146" s="16"/>
    </row>
    <row r="147" spans="1:10" ht="25">
      <c r="B147" s="1">
        <v>1</v>
      </c>
      <c r="D147" s="24" t="s">
        <v>72</v>
      </c>
      <c r="E147" s="19"/>
      <c r="F147" s="19"/>
      <c r="G147" s="19"/>
      <c r="H147" s="19"/>
      <c r="I147" s="20" t="str">
        <f t="shared" si="5"/>
        <v>Error</v>
      </c>
      <c r="J147" s="21"/>
    </row>
    <row r="148" spans="1:10" ht="37.5">
      <c r="B148" s="1">
        <v>1</v>
      </c>
      <c r="D148" s="24" t="s">
        <v>137</v>
      </c>
      <c r="E148" s="19"/>
      <c r="F148" s="19"/>
      <c r="G148" s="19"/>
      <c r="H148" s="19"/>
      <c r="I148" s="20" t="str">
        <f t="shared" si="5"/>
        <v>Error</v>
      </c>
      <c r="J148" s="21"/>
    </row>
    <row r="149" spans="1:10" ht="13">
      <c r="D149" s="25" t="s">
        <v>12</v>
      </c>
      <c r="E149" s="26">
        <f>COUNT(B141:B148)</f>
        <v>8</v>
      </c>
      <c r="F149" s="27"/>
      <c r="G149" s="27"/>
      <c r="H149" s="28"/>
      <c r="I149" s="29" t="s">
        <v>13</v>
      </c>
      <c r="J149" s="30">
        <v>1</v>
      </c>
    </row>
    <row r="150" spans="1:10" ht="13">
      <c r="D150" s="31" t="s">
        <v>14</v>
      </c>
      <c r="E150" s="32">
        <f>COUNT(B141:B148)-COUNTIF(H141:H148,"N/A")</f>
        <v>8</v>
      </c>
      <c r="F150" s="33"/>
      <c r="G150" s="33"/>
      <c r="H150" s="34"/>
      <c r="I150" s="35" t="s">
        <v>15</v>
      </c>
      <c r="J150" s="36">
        <f>((4*E150)+(4*E151))/E150</f>
        <v>5.5</v>
      </c>
    </row>
    <row r="151" spans="1:10" ht="13">
      <c r="D151" s="31" t="s">
        <v>16</v>
      </c>
      <c r="E151" s="32">
        <f>COUNTIF(A141:A148,"X")-COUNTIFS(H141:H148,"N/A",A141:A148,"X")</f>
        <v>3</v>
      </c>
      <c r="F151" s="33"/>
      <c r="G151" s="33"/>
      <c r="H151" s="37"/>
      <c r="I151" s="35" t="s">
        <v>17</v>
      </c>
      <c r="J151" s="36">
        <f>(J150-J149)/4</f>
        <v>1.125</v>
      </c>
    </row>
    <row r="152" spans="1:10" ht="13">
      <c r="D152" s="31" t="s">
        <v>18</v>
      </c>
      <c r="E152" s="32">
        <f>SUM(I141:I148)</f>
        <v>0</v>
      </c>
      <c r="F152" s="33"/>
      <c r="G152" s="33"/>
      <c r="H152" s="37"/>
      <c r="I152" s="35" t="s">
        <v>19</v>
      </c>
      <c r="J152" s="36">
        <f>J149+J151</f>
        <v>2.125</v>
      </c>
    </row>
    <row r="153" spans="1:10" ht="13">
      <c r="D153" s="38" t="s">
        <v>20</v>
      </c>
      <c r="E153" s="39">
        <f>E152/E150</f>
        <v>0</v>
      </c>
      <c r="F153" s="40"/>
      <c r="G153" s="40"/>
      <c r="H153" s="37"/>
      <c r="I153" s="35" t="s">
        <v>21</v>
      </c>
      <c r="J153" s="36">
        <f>J152+J151</f>
        <v>3.25</v>
      </c>
    </row>
    <row r="154" spans="1:10" ht="13">
      <c r="D154" s="41" t="s">
        <v>22</v>
      </c>
      <c r="E154" s="42" t="str">
        <f>IF(E153&lt;J152,"Low",IF(E153&lt;J153,"Moderate",IF(E153&lt;J154,"Significant","High")))</f>
        <v>Low</v>
      </c>
      <c r="F154" s="43"/>
      <c r="G154" s="43"/>
      <c r="H154" s="44"/>
      <c r="I154" s="45" t="s">
        <v>23</v>
      </c>
      <c r="J154" s="46">
        <f>J153+J151</f>
        <v>4.375</v>
      </c>
    </row>
    <row r="155" spans="1:10">
      <c r="D155" s="51"/>
      <c r="E155" s="52"/>
      <c r="F155" s="52"/>
      <c r="G155" s="52"/>
      <c r="H155" s="53"/>
      <c r="I155" s="54"/>
      <c r="J155" s="51"/>
    </row>
    <row r="156" spans="1:10">
      <c r="D156" s="51"/>
      <c r="E156" s="52"/>
      <c r="F156" s="52"/>
      <c r="G156" s="52"/>
      <c r="H156" s="53"/>
      <c r="I156" s="54"/>
      <c r="J156" s="51"/>
    </row>
    <row r="157" spans="1:10" ht="12.75" customHeight="1">
      <c r="D157" s="65" t="s">
        <v>3</v>
      </c>
      <c r="E157" s="66" t="s">
        <v>4</v>
      </c>
      <c r="F157" s="66" t="s">
        <v>5</v>
      </c>
      <c r="G157" s="66" t="s">
        <v>6</v>
      </c>
      <c r="H157" s="66" t="s">
        <v>7</v>
      </c>
      <c r="I157" s="66" t="s">
        <v>8</v>
      </c>
      <c r="J157" s="65" t="s">
        <v>9</v>
      </c>
    </row>
    <row r="158" spans="1:10">
      <c r="D158" s="65"/>
      <c r="E158" s="66"/>
      <c r="F158" s="66"/>
      <c r="G158" s="66"/>
      <c r="H158" s="66"/>
      <c r="I158" s="66"/>
      <c r="J158" s="65"/>
    </row>
    <row r="159" spans="1:10" ht="15.75" customHeight="1">
      <c r="D159" s="61" t="s">
        <v>73</v>
      </c>
      <c r="E159" s="61"/>
      <c r="F159" s="61"/>
      <c r="G159" s="61"/>
      <c r="H159" s="61"/>
      <c r="I159" s="61"/>
      <c r="J159" s="61"/>
    </row>
    <row r="160" spans="1:10" ht="12.75" customHeight="1">
      <c r="D160" s="62" t="s">
        <v>74</v>
      </c>
      <c r="E160" s="62"/>
      <c r="F160" s="62"/>
      <c r="G160" s="62"/>
      <c r="H160" s="62"/>
      <c r="I160" s="62"/>
      <c r="J160" s="62"/>
    </row>
    <row r="161" spans="1:10" ht="25">
      <c r="B161" s="1">
        <v>1</v>
      </c>
      <c r="D161" s="24" t="s">
        <v>138</v>
      </c>
      <c r="E161" s="19"/>
      <c r="F161" s="19"/>
      <c r="G161" s="19"/>
      <c r="H161" s="19"/>
      <c r="I161" s="20" t="str">
        <f t="shared" ref="I161:I182" si="6">IF($H161="High",4*$B161,IF($H161="Significant",3*$B161,IF($H161="Moderate",2*$B161,IF($H161="Low",1,IF($H161="N/A","-","Error")))))</f>
        <v>Error</v>
      </c>
      <c r="J161" s="21"/>
    </row>
    <row r="162" spans="1:10" ht="25">
      <c r="B162" s="1">
        <v>1</v>
      </c>
      <c r="D162" s="22" t="s">
        <v>75</v>
      </c>
      <c r="E162" s="19"/>
      <c r="F162" s="19"/>
      <c r="G162" s="19"/>
      <c r="H162" s="19"/>
      <c r="I162" s="20" t="str">
        <f t="shared" si="6"/>
        <v>Error</v>
      </c>
      <c r="J162" s="21"/>
    </row>
    <row r="163" spans="1:10" ht="50">
      <c r="B163" s="1">
        <v>1</v>
      </c>
      <c r="D163" s="22" t="s">
        <v>139</v>
      </c>
      <c r="E163" s="19"/>
      <c r="F163" s="19"/>
      <c r="G163" s="19"/>
      <c r="H163" s="19"/>
      <c r="I163" s="20" t="str">
        <f t="shared" si="6"/>
        <v>Error</v>
      </c>
      <c r="J163" s="21"/>
    </row>
    <row r="164" spans="1:10" ht="25">
      <c r="B164" s="1">
        <v>1</v>
      </c>
      <c r="D164" s="22" t="s">
        <v>76</v>
      </c>
      <c r="E164" s="19"/>
      <c r="F164" s="19"/>
      <c r="G164" s="19"/>
      <c r="H164" s="19"/>
      <c r="I164" s="20" t="str">
        <f t="shared" si="6"/>
        <v>Error</v>
      </c>
      <c r="J164" s="21"/>
    </row>
    <row r="165" spans="1:10" ht="25">
      <c r="B165" s="1">
        <v>1</v>
      </c>
      <c r="D165" s="22" t="s">
        <v>140</v>
      </c>
      <c r="E165" s="19"/>
      <c r="F165" s="19"/>
      <c r="G165" s="19"/>
      <c r="H165" s="19"/>
      <c r="I165" s="20" t="str">
        <f t="shared" si="6"/>
        <v>Error</v>
      </c>
      <c r="J165" s="21"/>
    </row>
    <row r="166" spans="1:10" ht="62.5">
      <c r="B166" s="1">
        <v>1</v>
      </c>
      <c r="D166" s="22" t="s">
        <v>141</v>
      </c>
      <c r="E166" s="19"/>
      <c r="F166" s="19"/>
      <c r="G166" s="19"/>
      <c r="H166" s="19"/>
      <c r="I166" s="20" t="str">
        <f t="shared" si="6"/>
        <v>Error</v>
      </c>
      <c r="J166" s="21"/>
    </row>
    <row r="167" spans="1:10" ht="37.5">
      <c r="B167" s="1">
        <v>1</v>
      </c>
      <c r="D167" s="22" t="s">
        <v>77</v>
      </c>
      <c r="E167" s="19"/>
      <c r="F167" s="19"/>
      <c r="G167" s="19"/>
      <c r="H167" s="19"/>
      <c r="I167" s="20" t="str">
        <f t="shared" si="6"/>
        <v>Error</v>
      </c>
      <c r="J167" s="21"/>
    </row>
    <row r="168" spans="1:10" ht="39">
      <c r="A168" s="1" t="s">
        <v>10</v>
      </c>
      <c r="B168" s="1">
        <v>2</v>
      </c>
      <c r="D168" s="17" t="s">
        <v>142</v>
      </c>
      <c r="E168" s="14"/>
      <c r="F168" s="14"/>
      <c r="G168" s="14"/>
      <c r="H168" s="14"/>
      <c r="I168" s="15" t="str">
        <f t="shared" si="6"/>
        <v>Error</v>
      </c>
      <c r="J168" s="16"/>
    </row>
    <row r="169" spans="1:10" ht="37.5">
      <c r="B169" s="1">
        <v>1</v>
      </c>
      <c r="D169" s="24" t="s">
        <v>78</v>
      </c>
      <c r="E169" s="19"/>
      <c r="F169" s="19"/>
      <c r="G169" s="19"/>
      <c r="H169" s="19"/>
      <c r="I169" s="20" t="str">
        <f t="shared" si="6"/>
        <v>Error</v>
      </c>
      <c r="J169" s="21"/>
    </row>
    <row r="170" spans="1:10" ht="26">
      <c r="A170" s="1" t="s">
        <v>10</v>
      </c>
      <c r="B170" s="1">
        <v>2</v>
      </c>
      <c r="D170" s="17" t="s">
        <v>143</v>
      </c>
      <c r="E170" s="14"/>
      <c r="F170" s="14"/>
      <c r="G170" s="14"/>
      <c r="H170" s="14"/>
      <c r="I170" s="15" t="str">
        <f t="shared" si="6"/>
        <v>Error</v>
      </c>
      <c r="J170" s="16"/>
    </row>
    <row r="171" spans="1:10" ht="62.5">
      <c r="B171" s="1">
        <v>1</v>
      </c>
      <c r="D171" s="56" t="s">
        <v>144</v>
      </c>
      <c r="E171" s="19"/>
      <c r="F171" s="19"/>
      <c r="G171" s="19"/>
      <c r="H171" s="19"/>
      <c r="I171" s="20" t="str">
        <f t="shared" si="6"/>
        <v>Error</v>
      </c>
      <c r="J171" s="21"/>
    </row>
    <row r="172" spans="1:10" ht="39">
      <c r="A172" s="1" t="s">
        <v>10</v>
      </c>
      <c r="B172" s="1">
        <v>2</v>
      </c>
      <c r="D172" s="17" t="s">
        <v>145</v>
      </c>
      <c r="E172" s="14"/>
      <c r="F172" s="14"/>
      <c r="G172" s="14"/>
      <c r="H172" s="14"/>
      <c r="I172" s="15" t="str">
        <f t="shared" si="6"/>
        <v>Error</v>
      </c>
      <c r="J172" s="16"/>
    </row>
    <row r="173" spans="1:10" ht="26">
      <c r="A173" s="1" t="s">
        <v>10</v>
      </c>
      <c r="B173" s="1">
        <v>2</v>
      </c>
      <c r="D173" s="57" t="s">
        <v>146</v>
      </c>
      <c r="E173" s="19"/>
      <c r="F173" s="19"/>
      <c r="G173" s="19"/>
      <c r="H173" s="19"/>
      <c r="I173" s="20" t="str">
        <f t="shared" si="6"/>
        <v>Error</v>
      </c>
      <c r="J173" s="21"/>
    </row>
    <row r="174" spans="1:10" ht="39">
      <c r="A174" s="1" t="s">
        <v>10</v>
      </c>
      <c r="B174" s="1">
        <v>2</v>
      </c>
      <c r="D174" s="17" t="s">
        <v>147</v>
      </c>
      <c r="E174" s="14"/>
      <c r="F174" s="14"/>
      <c r="G174" s="14"/>
      <c r="H174" s="14"/>
      <c r="I174" s="15" t="str">
        <f t="shared" si="6"/>
        <v>Error</v>
      </c>
      <c r="J174" s="16"/>
    </row>
    <row r="175" spans="1:10" ht="52">
      <c r="A175" s="1" t="s">
        <v>10</v>
      </c>
      <c r="B175" s="1">
        <v>2</v>
      </c>
      <c r="D175" s="13" t="s">
        <v>148</v>
      </c>
      <c r="E175" s="14"/>
      <c r="F175" s="14"/>
      <c r="G175" s="14"/>
      <c r="H175" s="14"/>
      <c r="I175" s="15" t="str">
        <f t="shared" si="6"/>
        <v>Error</v>
      </c>
      <c r="J175" s="16"/>
    </row>
    <row r="176" spans="1:10" ht="39">
      <c r="A176" s="1" t="s">
        <v>10</v>
      </c>
      <c r="B176" s="1">
        <v>2</v>
      </c>
      <c r="D176" s="58" t="s">
        <v>149</v>
      </c>
      <c r="E176" s="19"/>
      <c r="F176" s="19"/>
      <c r="G176" s="19"/>
      <c r="H176" s="19"/>
      <c r="I176" s="20" t="str">
        <f t="shared" si="6"/>
        <v>Error</v>
      </c>
      <c r="J176" s="21"/>
    </row>
    <row r="177" spans="2:10" ht="13" customHeight="1">
      <c r="D177" s="62" t="s">
        <v>79</v>
      </c>
      <c r="E177" s="62"/>
      <c r="F177" s="62"/>
      <c r="G177" s="62"/>
      <c r="H177" s="62"/>
      <c r="I177" s="62" t="str">
        <f t="shared" si="6"/>
        <v>Error</v>
      </c>
      <c r="J177" s="62"/>
    </row>
    <row r="178" spans="2:10" ht="37.5">
      <c r="B178" s="1">
        <v>1</v>
      </c>
      <c r="D178" s="59" t="s">
        <v>80</v>
      </c>
      <c r="E178" s="19"/>
      <c r="F178" s="19"/>
      <c r="G178" s="19"/>
      <c r="H178" s="19"/>
      <c r="I178" s="20" t="str">
        <f t="shared" si="6"/>
        <v>Error</v>
      </c>
      <c r="J178" s="21"/>
    </row>
    <row r="179" spans="2:10" ht="37.5">
      <c r="B179" s="1">
        <v>1</v>
      </c>
      <c r="D179" s="59" t="s">
        <v>81</v>
      </c>
      <c r="E179" s="19"/>
      <c r="F179" s="19"/>
      <c r="G179" s="19"/>
      <c r="H179" s="19"/>
      <c r="I179" s="20" t="str">
        <f t="shared" si="6"/>
        <v>Error</v>
      </c>
      <c r="J179" s="21"/>
    </row>
    <row r="180" spans="2:10" ht="50">
      <c r="B180" s="1">
        <v>1</v>
      </c>
      <c r="D180" s="59" t="s">
        <v>150</v>
      </c>
      <c r="E180" s="19"/>
      <c r="F180" s="19"/>
      <c r="G180" s="19"/>
      <c r="H180" s="19"/>
      <c r="I180" s="20" t="str">
        <f t="shared" si="6"/>
        <v>Error</v>
      </c>
      <c r="J180" s="21"/>
    </row>
    <row r="181" spans="2:10" ht="50">
      <c r="B181" s="1">
        <v>1</v>
      </c>
      <c r="D181" s="59" t="s">
        <v>151</v>
      </c>
      <c r="E181" s="19"/>
      <c r="F181" s="19"/>
      <c r="G181" s="19"/>
      <c r="H181" s="19"/>
      <c r="I181" s="20" t="str">
        <f t="shared" si="6"/>
        <v>Error</v>
      </c>
      <c r="J181" s="21"/>
    </row>
    <row r="182" spans="2:10" ht="25">
      <c r="B182" s="1">
        <v>1</v>
      </c>
      <c r="D182" s="59" t="s">
        <v>82</v>
      </c>
      <c r="E182" s="19"/>
      <c r="F182" s="19"/>
      <c r="G182" s="19"/>
      <c r="H182" s="19"/>
      <c r="I182" s="20" t="str">
        <f t="shared" si="6"/>
        <v>Error</v>
      </c>
      <c r="J182" s="21"/>
    </row>
    <row r="183" spans="2:10" ht="12.75" customHeight="1">
      <c r="D183" s="62" t="s">
        <v>152</v>
      </c>
      <c r="E183" s="62"/>
      <c r="F183" s="62"/>
      <c r="G183" s="62"/>
      <c r="H183" s="62"/>
      <c r="I183" s="62"/>
      <c r="J183" s="62"/>
    </row>
    <row r="184" spans="2:10" ht="25">
      <c r="B184" s="1">
        <v>1</v>
      </c>
      <c r="D184" s="60" t="s">
        <v>83</v>
      </c>
      <c r="E184" s="19"/>
      <c r="F184" s="19"/>
      <c r="G184" s="19"/>
      <c r="H184" s="19"/>
      <c r="I184" s="20" t="str">
        <f>IF($H184="High",4*$B184,IF($H184="Significant",3*$B184,IF($H184="Moderate",2*$B184,IF($H184="Low",1,IF($H184="N/A","-","Error")))))</f>
        <v>Error</v>
      </c>
      <c r="J184" s="21"/>
    </row>
    <row r="185" spans="2:10" ht="37.5">
      <c r="B185" s="1">
        <v>1</v>
      </c>
      <c r="D185" s="60" t="s">
        <v>84</v>
      </c>
      <c r="E185" s="19"/>
      <c r="F185" s="19"/>
      <c r="G185" s="19"/>
      <c r="H185" s="19"/>
      <c r="I185" s="20" t="str">
        <f>IF($H185="High",4*$B185,IF($H185="Significant",3*$B185,IF($H185="Moderate",2*$B185,IF($H185="Low",1,IF($H185="N/A","-","Error")))))</f>
        <v>Error</v>
      </c>
      <c r="J185" s="21"/>
    </row>
    <row r="186" spans="2:10" ht="25">
      <c r="B186" s="1">
        <v>1</v>
      </c>
      <c r="D186" s="60" t="s">
        <v>153</v>
      </c>
      <c r="E186" s="19"/>
      <c r="F186" s="19"/>
      <c r="G186" s="19"/>
      <c r="H186" s="19"/>
      <c r="I186" s="20" t="str">
        <f>IF($H186="High",4*$B186,IF($H186="Significant",3*$B186,IF($H186="Moderate",2*$B186,IF($H186="Low",1,IF($H186="N/A","-","Error")))))</f>
        <v>Error</v>
      </c>
      <c r="J186" s="21"/>
    </row>
    <row r="187" spans="2:10">
      <c r="B187" s="1">
        <v>1</v>
      </c>
      <c r="D187" s="60" t="s">
        <v>85</v>
      </c>
      <c r="E187" s="19"/>
      <c r="F187" s="19"/>
      <c r="G187" s="19"/>
      <c r="H187" s="19"/>
      <c r="I187" s="20" t="str">
        <f>IF($H187="High",4*$B187,IF($H187="Significant",3*$B187,IF($H187="Moderate",2*$B187,IF($H187="Low",1,IF($H187="N/A","-","Error")))))</f>
        <v>Error</v>
      </c>
      <c r="J187" s="21"/>
    </row>
    <row r="188" spans="2:10" ht="13">
      <c r="D188" s="25" t="s">
        <v>12</v>
      </c>
      <c r="E188" s="26">
        <f>COUNT(B161:B187)</f>
        <v>25</v>
      </c>
      <c r="F188" s="27"/>
      <c r="G188" s="27"/>
      <c r="H188" s="28"/>
      <c r="I188" s="29" t="s">
        <v>13</v>
      </c>
      <c r="J188" s="30">
        <v>1</v>
      </c>
    </row>
    <row r="189" spans="2:10" ht="13">
      <c r="D189" s="31" t="s">
        <v>14</v>
      </c>
      <c r="E189" s="32">
        <f>COUNT(B161:B187)-COUNTIF(H161:H175,"N/A")</f>
        <v>25</v>
      </c>
      <c r="F189" s="33"/>
      <c r="G189" s="33"/>
      <c r="H189" s="34"/>
      <c r="I189" s="35" t="s">
        <v>15</v>
      </c>
      <c r="J189" s="36">
        <f>((4*E189)+(4*E190))/E189</f>
        <v>5.12</v>
      </c>
    </row>
    <row r="190" spans="2:10" ht="13">
      <c r="D190" s="31" t="s">
        <v>16</v>
      </c>
      <c r="E190" s="32">
        <f>COUNTIF(A161:A187,"X")-COUNTIFS(H161:H187,"N/A",A161:A187,"X")</f>
        <v>7</v>
      </c>
      <c r="F190" s="33"/>
      <c r="G190" s="33"/>
      <c r="H190" s="37"/>
      <c r="I190" s="35" t="s">
        <v>17</v>
      </c>
      <c r="J190" s="36">
        <f>(J189-J188)/4</f>
        <v>1.03</v>
      </c>
    </row>
    <row r="191" spans="2:10" ht="13">
      <c r="D191" s="31" t="s">
        <v>18</v>
      </c>
      <c r="E191" s="32">
        <f>SUM(I161:I187)</f>
        <v>0</v>
      </c>
      <c r="F191" s="33"/>
      <c r="G191" s="33"/>
      <c r="H191" s="37"/>
      <c r="I191" s="35" t="s">
        <v>19</v>
      </c>
      <c r="J191" s="36">
        <f>J188+J190</f>
        <v>2.0300000000000002</v>
      </c>
    </row>
    <row r="192" spans="2:10" ht="13">
      <c r="D192" s="38" t="s">
        <v>20</v>
      </c>
      <c r="E192" s="39">
        <f>E191/E189</f>
        <v>0</v>
      </c>
      <c r="F192" s="40"/>
      <c r="G192" s="40"/>
      <c r="H192" s="37"/>
      <c r="I192" s="35" t="s">
        <v>21</v>
      </c>
      <c r="J192" s="36">
        <f>J191+J190</f>
        <v>3.0600000000000005</v>
      </c>
    </row>
    <row r="193" spans="4:10" ht="13">
      <c r="D193" s="41" t="s">
        <v>22</v>
      </c>
      <c r="E193" s="42" t="str">
        <f>IF(E192&lt;J191,"Low",IF(E192&lt;J192,"Moderate",IF(E192&lt;J193,"Significant","High")))</f>
        <v>Low</v>
      </c>
      <c r="F193" s="43"/>
      <c r="G193" s="43"/>
      <c r="H193" s="44"/>
      <c r="I193" s="45" t="s">
        <v>23</v>
      </c>
      <c r="J193" s="46">
        <f>J192+J190</f>
        <v>4.0900000000000007</v>
      </c>
    </row>
    <row r="194" spans="4:10">
      <c r="D194" s="51"/>
      <c r="E194" s="52"/>
      <c r="F194" s="52"/>
      <c r="G194" s="52"/>
      <c r="H194" s="53"/>
      <c r="I194" s="54"/>
      <c r="J194" s="51"/>
    </row>
    <row r="198" spans="4:10" ht="15.75" customHeight="1">
      <c r="D198" s="63" t="s">
        <v>86</v>
      </c>
      <c r="E198" s="63"/>
      <c r="F198" s="63"/>
      <c r="G198" s="63"/>
      <c r="H198" s="63"/>
      <c r="I198" s="63"/>
      <c r="J198" s="63"/>
    </row>
    <row r="199" spans="4:10" ht="13">
      <c r="D199" s="25" t="s">
        <v>87</v>
      </c>
      <c r="E199" s="26">
        <f>COUNT(B6:B187)</f>
        <v>105</v>
      </c>
      <c r="F199" s="27"/>
      <c r="G199" s="27"/>
      <c r="H199" s="28"/>
      <c r="I199" s="29" t="s">
        <v>13</v>
      </c>
      <c r="J199" s="30">
        <v>1</v>
      </c>
    </row>
    <row r="200" spans="4:10" ht="13">
      <c r="D200" s="31" t="s">
        <v>88</v>
      </c>
      <c r="E200" s="32">
        <f>COUNT(B6:B187)-COUNTIF(H6:H187,"N/A")</f>
        <v>105</v>
      </c>
      <c r="F200" s="33"/>
      <c r="G200" s="33"/>
      <c r="H200" s="34"/>
      <c r="I200" s="35" t="s">
        <v>15</v>
      </c>
      <c r="J200" s="36">
        <f>((4*E200)+(4*E201))/E200</f>
        <v>5.5619047619047617</v>
      </c>
    </row>
    <row r="201" spans="4:10" ht="13">
      <c r="D201" s="31" t="s">
        <v>89</v>
      </c>
      <c r="E201" s="32">
        <f>COUNTIF(A6:A187,"X")-COUNTIFS(H6:H187,"N/A",A6:A187,"X")</f>
        <v>41</v>
      </c>
      <c r="F201" s="33"/>
      <c r="G201" s="33"/>
      <c r="H201" s="37"/>
      <c r="I201" s="35" t="s">
        <v>17</v>
      </c>
      <c r="J201" s="36">
        <f>(J200-J199)/4</f>
        <v>1.1404761904761904</v>
      </c>
    </row>
    <row r="202" spans="4:10" ht="13">
      <c r="D202" s="31" t="s">
        <v>18</v>
      </c>
      <c r="E202" s="32">
        <f>SUM(E20,E38,E58,E112,E134,E152,E191)</f>
        <v>0</v>
      </c>
      <c r="F202" s="33"/>
      <c r="G202" s="33"/>
      <c r="H202" s="37"/>
      <c r="I202" s="35" t="s">
        <v>19</v>
      </c>
      <c r="J202" s="36">
        <f>J199+J201</f>
        <v>2.1404761904761904</v>
      </c>
    </row>
    <row r="203" spans="4:10" ht="13">
      <c r="D203" s="38" t="s">
        <v>90</v>
      </c>
      <c r="E203" s="39">
        <f>E202/E200</f>
        <v>0</v>
      </c>
      <c r="F203" s="40"/>
      <c r="G203" s="40"/>
      <c r="H203" s="37"/>
      <c r="I203" s="35" t="s">
        <v>21</v>
      </c>
      <c r="J203" s="36">
        <f>J202+J201</f>
        <v>3.2809523809523808</v>
      </c>
    </row>
    <row r="204" spans="4:10" ht="13">
      <c r="D204" s="41" t="s">
        <v>91</v>
      </c>
      <c r="E204" s="42" t="str">
        <f>IF(E203&lt;J202,"Low",IF(E203&lt;J203,"Moderate",IF(E203&lt;J204,"Significant","High")))</f>
        <v>Low</v>
      </c>
      <c r="F204" s="43"/>
      <c r="G204" s="43"/>
      <c r="H204" s="44"/>
      <c r="I204" s="45" t="s">
        <v>23</v>
      </c>
      <c r="J204" s="46">
        <f>J203+J201</f>
        <v>4.4214285714285708</v>
      </c>
    </row>
  </sheetData>
  <mergeCells count="70">
    <mergeCell ref="I3:I4"/>
    <mergeCell ref="J3:J4"/>
    <mergeCell ref="D5:J5"/>
    <mergeCell ref="D24:D25"/>
    <mergeCell ref="E24:E25"/>
    <mergeCell ref="F24:F25"/>
    <mergeCell ref="G24:G25"/>
    <mergeCell ref="H24:H25"/>
    <mergeCell ref="I24:I25"/>
    <mergeCell ref="J24:J25"/>
    <mergeCell ref="D3:D4"/>
    <mergeCell ref="E3:E4"/>
    <mergeCell ref="F3:F4"/>
    <mergeCell ref="G3:G4"/>
    <mergeCell ref="H3:H4"/>
    <mergeCell ref="D26:J26"/>
    <mergeCell ref="D43:D44"/>
    <mergeCell ref="E43:E44"/>
    <mergeCell ref="F43:F44"/>
    <mergeCell ref="G43:G44"/>
    <mergeCell ref="H43:H44"/>
    <mergeCell ref="I43:I44"/>
    <mergeCell ref="J43:J44"/>
    <mergeCell ref="D45:J45"/>
    <mergeCell ref="D63:D64"/>
    <mergeCell ref="E63:E64"/>
    <mergeCell ref="F63:F64"/>
    <mergeCell ref="G63:G64"/>
    <mergeCell ref="H63:H64"/>
    <mergeCell ref="I63:I64"/>
    <mergeCell ref="J63:J64"/>
    <mergeCell ref="D65:J65"/>
    <mergeCell ref="D66:J66"/>
    <mergeCell ref="D72:J72"/>
    <mergeCell ref="D76:J76"/>
    <mergeCell ref="D81:J81"/>
    <mergeCell ref="D89:J89"/>
    <mergeCell ref="D92:J92"/>
    <mergeCell ref="D102:J102"/>
    <mergeCell ref="D104:J104"/>
    <mergeCell ref="D117:D118"/>
    <mergeCell ref="E117:E118"/>
    <mergeCell ref="F117:F118"/>
    <mergeCell ref="G117:G118"/>
    <mergeCell ref="H117:H118"/>
    <mergeCell ref="I117:I118"/>
    <mergeCell ref="J117:J118"/>
    <mergeCell ref="D119:J119"/>
    <mergeCell ref="D120:J120"/>
    <mergeCell ref="D125:J125"/>
    <mergeCell ref="D138:D139"/>
    <mergeCell ref="E138:E139"/>
    <mergeCell ref="F138:F139"/>
    <mergeCell ref="G138:G139"/>
    <mergeCell ref="H138:H139"/>
    <mergeCell ref="I138:I139"/>
    <mergeCell ref="J138:J139"/>
    <mergeCell ref="D140:J140"/>
    <mergeCell ref="D157:D158"/>
    <mergeCell ref="E157:E158"/>
    <mergeCell ref="F157:F158"/>
    <mergeCell ref="G157:G158"/>
    <mergeCell ref="H157:H158"/>
    <mergeCell ref="I157:I158"/>
    <mergeCell ref="J157:J158"/>
    <mergeCell ref="D159:J159"/>
    <mergeCell ref="D160:J160"/>
    <mergeCell ref="D177:J177"/>
    <mergeCell ref="D183:J183"/>
    <mergeCell ref="D198:J198"/>
  </mergeCells>
  <dataValidations count="5">
    <dataValidation type="list" allowBlank="1" showInputMessage="1" showErrorMessage="1" sqref="H6:H16 H27:H34 H46:H54 H67:H71 H73:H75 H77:H80 H82:H88 H90:H91 H93:H101 H103 H105:H108 H121:H124 H126:H130 H141:H148 H161:H182 H184:H187" xr:uid="{00000000-0002-0000-0000-000000000000}">
      <formula1>"N/A,High,Significant,Moderate,Low"</formula1>
      <formula2>0</formula2>
    </dataValidation>
    <dataValidation type="list" allowBlank="1" showInputMessage="1" showErrorMessage="1" errorTitle="Enter &quot;a&quot; only" promptTitle="Enter &quot;a&quot; only" sqref="E6:E16 E27:E34 E46:E54 E67:E71 E73:E75 E77:E80 E82:E88 E90:E91 E93:E101 E103 E105:E108 E121:E124 E126:E130 E141:E148 E161:E182 E184:E187" xr:uid="{00000000-0002-0000-0000-000001000000}">
      <formula1>"Yes"</formula1>
      <formula2>0</formula2>
    </dataValidation>
    <dataValidation type="list" allowBlank="1" showInputMessage="1" showErrorMessage="1" errorTitle="Enter &quot;a&quot; only" promptTitle="Enter &quot;a&quot; only" sqref="F6:F16 F27:F34 F46:F54 F67:F71 F73:F75 F77:F80 F82:F88 F90:F91 F93:F101 F103 F105:F108 F121:F124 F126:F130 F141:F148 F161:F182 F184:F187" xr:uid="{00000000-0002-0000-0000-000002000000}">
      <formula1>"No"</formula1>
      <formula2>0</formula2>
    </dataValidation>
    <dataValidation type="list" allowBlank="1" showInputMessage="1" showErrorMessage="1" errorTitle="Enter &quot;a&quot; only" promptTitle="Enter &quot;a&quot; only" sqref="G6:G16 G27:G34 G67:G71 G73:G75 G77:G80 G82:G88 G90:G91 G93:G101 G103 G105:G108 G121:G124 G126:G130 G141:G148 G161:G182 G184:G187" xr:uid="{00000000-0002-0000-0000-000003000000}">
      <formula1>"N/A"</formula1>
      <formula2>0</formula2>
    </dataValidation>
    <dataValidation type="list" allowBlank="1" showDropDown="1" showInputMessage="1" showErrorMessage="1" errorTitle="Enter &quot;a&quot; only" promptTitle="Enter &quot;a&quot; only" sqref="G46:G54" xr:uid="{00000000-0002-0000-0000-000004000000}">
      <formula1>"N/A"</formula1>
      <formula2>0</formula2>
    </dataValidation>
  </dataValidations>
  <pageMargins left="0.25" right="0.25" top="0.75" bottom="0.75" header="0.51180555555555496" footer="0.51180555555555496"/>
  <pageSetup scale="85" firstPageNumber="0" orientation="landscape" horizontalDpi="300" verticalDpi="300"/>
  <rowBreaks count="8" manualBreakCount="8">
    <brk id="41" max="16383" man="1"/>
    <brk id="61" max="16383" man="1"/>
    <brk id="80" max="16383" man="1"/>
    <brk id="91" max="16383" man="1"/>
    <brk id="115" max="16383" man="1"/>
    <brk id="136" max="16383" man="1"/>
    <brk id="155" max="16383" man="1"/>
    <brk id="171" max="16383" man="1"/>
  </rowBreaks>
</worksheet>
</file>

<file path=docProps/app.xml><?xml version="1.0" encoding="utf-8"?>
<Properties xmlns="http://schemas.openxmlformats.org/officeDocument/2006/extended-properties" xmlns:vt="http://schemas.openxmlformats.org/officeDocument/2006/docPropsVTypes">
  <Template/>
  <TotalTime>12</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Micro-Assessment Questionnaire</vt:lpstr>
    </vt:vector>
  </TitlesOfParts>
  <Company>Moore Stephens LLP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Thomas Acland</dc:creator>
  <dc:description/>
  <cp:lastModifiedBy>GAVRANIC, Jelena</cp:lastModifiedBy>
  <cp:revision>3</cp:revision>
  <cp:lastPrinted>2016-05-12T14:38:34Z</cp:lastPrinted>
  <dcterms:created xsi:type="dcterms:W3CDTF">2016-01-06T14:37:52Z</dcterms:created>
  <dcterms:modified xsi:type="dcterms:W3CDTF">2024-07-04T08:05:23Z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Moore Stephens LLP</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