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C:\Users\jwaziri\Desktop\All Doc\Approved PRs\BOQ's\Malkohi Protection Bridge\"/>
    </mc:Choice>
  </mc:AlternateContent>
  <xr:revisionPtr revIDLastSave="0" documentId="13_ncr:1_{7D94A296-E212-460D-A95E-81967A545E05}" xr6:coauthVersionLast="45" xr6:coauthVersionMax="45" xr10:uidLastSave="{00000000-0000-0000-0000-000000000000}"/>
  <bookViews>
    <workbookView xWindow="-110" yWindow="-110" windowWidth="19420" windowHeight="10420" xr2:uid="{00000000-000D-0000-FFFF-FFFF00000000}"/>
  </bookViews>
  <sheets>
    <sheet name="Main BOQ (2)"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2" i="3" l="1"/>
  <c r="D8" i="3"/>
  <c r="D33" i="3" l="1"/>
  <c r="D27" i="3"/>
  <c r="G28" i="3"/>
  <c r="H28" i="3" s="1"/>
  <c r="F28" i="3"/>
  <c r="D37" i="3"/>
  <c r="D36" i="3"/>
  <c r="D14" i="3" l="1"/>
  <c r="D13" i="3"/>
  <c r="G29" i="3" l="1"/>
  <c r="H29" i="3" s="1"/>
  <c r="F29" i="3"/>
  <c r="G24" i="3" l="1"/>
  <c r="H24" i="3" s="1"/>
  <c r="F24" i="3"/>
  <c r="G23" i="3"/>
  <c r="H23" i="3" s="1"/>
  <c r="F23" i="3"/>
  <c r="G20" i="3" l="1"/>
  <c r="D20" i="3"/>
  <c r="F20" i="3" s="1"/>
  <c r="G19" i="3"/>
  <c r="D18" i="3"/>
  <c r="F18" i="3" s="1"/>
  <c r="D19" i="3"/>
  <c r="F19" i="3" s="1"/>
  <c r="G18" i="3"/>
  <c r="G17" i="3"/>
  <c r="G16" i="3"/>
  <c r="G15" i="3"/>
  <c r="G14" i="3"/>
  <c r="G13" i="3"/>
  <c r="D17" i="3"/>
  <c r="F17" i="3" s="1"/>
  <c r="D16" i="3"/>
  <c r="F16" i="3" s="1"/>
  <c r="D15" i="3"/>
  <c r="F15" i="3" s="1"/>
  <c r="F14" i="3"/>
  <c r="F13" i="3"/>
  <c r="G12" i="3"/>
  <c r="G11" i="3"/>
  <c r="D12" i="3"/>
  <c r="F12" i="3" s="1"/>
  <c r="D11" i="3"/>
  <c r="F11" i="3" s="1"/>
  <c r="H17" i="3" l="1"/>
  <c r="H13" i="3"/>
  <c r="H20" i="3"/>
  <c r="H11" i="3"/>
  <c r="H12" i="3"/>
  <c r="H14" i="3"/>
  <c r="H15" i="3"/>
  <c r="H16" i="3"/>
  <c r="H19" i="3"/>
  <c r="H18" i="3"/>
  <c r="F36" i="3" l="1"/>
  <c r="G36" i="3"/>
  <c r="H36" i="3" l="1"/>
  <c r="G27" i="3" l="1"/>
  <c r="F27" i="3"/>
  <c r="H27" i="3" l="1"/>
  <c r="G8" i="3"/>
  <c r="G37" i="3" l="1"/>
  <c r="H37" i="3" s="1"/>
  <c r="F37" i="3"/>
  <c r="G33" i="3"/>
  <c r="H33" i="3" s="1"/>
  <c r="F33" i="3"/>
  <c r="G32" i="3"/>
  <c r="F32" i="3"/>
  <c r="F8" i="3"/>
  <c r="G7" i="3"/>
  <c r="D7" i="3"/>
  <c r="F7" i="3" s="1"/>
  <c r="H7" i="3" l="1"/>
  <c r="F38" i="3"/>
  <c r="H8" i="3"/>
  <c r="H32" i="3"/>
  <c r="H38" i="3" l="1"/>
</calcChain>
</file>

<file path=xl/sharedStrings.xml><?xml version="1.0" encoding="utf-8"?>
<sst xmlns="http://schemas.openxmlformats.org/spreadsheetml/2006/main" count="87" uniqueCount="70">
  <si>
    <t>Description</t>
  </si>
  <si>
    <t>Unit</t>
  </si>
  <si>
    <t>Quantity</t>
  </si>
  <si>
    <t>Estimated unit cost</t>
  </si>
  <si>
    <t>TOTAL</t>
  </si>
  <si>
    <t>CuM</t>
  </si>
  <si>
    <t>Remarks</t>
  </si>
  <si>
    <t>Unit Cost
(NGN)</t>
  </si>
  <si>
    <t>Unit Cost
(USD)</t>
  </si>
  <si>
    <t>Total cost (USD)</t>
  </si>
  <si>
    <t>USD @</t>
  </si>
  <si>
    <t>Total Cost
(NGN)</t>
  </si>
  <si>
    <t>M2</t>
  </si>
  <si>
    <t>LAYING OF BITUMEN</t>
  </si>
  <si>
    <t xml:space="preserve">EXCAVATIONS, </t>
  </si>
  <si>
    <t>STAGE 1</t>
  </si>
  <si>
    <t>STAGE 2</t>
  </si>
  <si>
    <t>Remove  old boulders to prepare space Excavations.</t>
  </si>
  <si>
    <t>Concrete Works.</t>
  </si>
  <si>
    <t>3b</t>
  </si>
  <si>
    <t>Provide and lay bituminous emulsion, using slow setting emulsion at 1.0 -- 1.1 litre/m2 including blinding sand and querry dust. Hot rolled on box culvert and stone chippings</t>
  </si>
  <si>
    <t>Provide, sread, shape and compact ashphaltic concrete binder course to carriageway to a compacted thickness 40mm as specified.</t>
  </si>
  <si>
    <t>Tons</t>
  </si>
  <si>
    <t xml:space="preserve">Sides of MAT slab </t>
  </si>
  <si>
    <t>Sides of Base and Deck</t>
  </si>
  <si>
    <t>Sides of Walls</t>
  </si>
  <si>
    <t>Sides of Headwall</t>
  </si>
  <si>
    <t>Sides of Toe</t>
  </si>
  <si>
    <t>Sides of wingwall wall</t>
  </si>
  <si>
    <t>Sides of Retaining walls</t>
  </si>
  <si>
    <t>Sides of Stone pitching wall base</t>
  </si>
  <si>
    <t>Soffit of walls</t>
  </si>
  <si>
    <t xml:space="preserve"> FAIR FACED FORMWORK TO INCLUDE BRACING AND PROPING: </t>
  </si>
  <si>
    <t>Sides of wingwall base and Retaining wall base</t>
  </si>
  <si>
    <t xml:space="preserve"> METAL WORKS:</t>
  </si>
  <si>
    <t>STAGE 3</t>
  </si>
  <si>
    <t>STAGE 4</t>
  </si>
  <si>
    <t>Supply lateritic boulders with mixed thickness between 100mm and 250mm.  To be placed in apron and retaining wall area, filled to specified 200 to 300mm below the deck level and allow to slope gently from entrance to fall sideways from edge of carraige way</t>
  </si>
  <si>
    <t xml:space="preserve">  LATRITIC BOULDERS</t>
  </si>
  <si>
    <t>Supply and compact boulders with pure laterrite to hold the boulders with laterite of 300mm thick sloping towards the entrance and exit of the carraige way.</t>
  </si>
  <si>
    <t>CONSTRUCTION OF COMMUNAL EVACUATION AND PROTECTION BRIDGE
 IN MALKOHI. ADAMAWA.</t>
  </si>
  <si>
    <t>lump</t>
  </si>
  <si>
    <t>1a</t>
  </si>
  <si>
    <t>1b</t>
  </si>
  <si>
    <t>2a</t>
  </si>
  <si>
    <t>2b</t>
  </si>
  <si>
    <t>2c</t>
  </si>
  <si>
    <t>2d</t>
  </si>
  <si>
    <t>2e</t>
  </si>
  <si>
    <t>2f</t>
  </si>
  <si>
    <t>2g</t>
  </si>
  <si>
    <t>2h</t>
  </si>
  <si>
    <t>2i</t>
  </si>
  <si>
    <t>2j</t>
  </si>
  <si>
    <t>3a</t>
  </si>
  <si>
    <t>4a</t>
  </si>
  <si>
    <t>4b</t>
  </si>
  <si>
    <t>STAGE 5</t>
  </si>
  <si>
    <t>5a</t>
  </si>
  <si>
    <t>5b</t>
  </si>
  <si>
    <t>STAGE 6</t>
  </si>
  <si>
    <t>6a</t>
  </si>
  <si>
    <t>6b</t>
  </si>
  <si>
    <r>
      <t xml:space="preserve"> METAL WORKS FOR  REINFORCED CONCRETE CULVERT:</t>
    </r>
    <r>
      <rPr>
        <sz val="10"/>
        <rFont val="Gill Sans MT"/>
        <family val="2"/>
      </rPr>
      <t xml:space="preserve"> Provide and fix H.T Dia 16mm Reinforcement in box cells(base, walls, and decks), barrells aprons, wing walls, and  retaining walls.</t>
    </r>
    <r>
      <rPr>
        <b/>
        <sz val="10"/>
        <rFont val="Gill Sans MT"/>
        <family val="2"/>
      </rPr>
      <t xml:space="preserve"> All reinforcement walls must be TNT tiger product.</t>
    </r>
  </si>
  <si>
    <r>
      <t xml:space="preserve"> METAL WORKS FOR  REINFORCED CONCRETE CULVERT:</t>
    </r>
    <r>
      <rPr>
        <sz val="10"/>
        <rFont val="Gill Sans MT"/>
        <family val="2"/>
      </rPr>
      <t xml:space="preserve"> Provide and fix H.T Dia 12mm Reinforcement in  Mat slab, toe beams, and Head walls with some area in box cells.</t>
    </r>
    <r>
      <rPr>
        <b/>
        <sz val="10"/>
        <rFont val="Gill Sans MT"/>
        <family val="2"/>
      </rPr>
      <t xml:space="preserve"> All reinforcement walls must be TNT tiger product.</t>
    </r>
  </si>
  <si>
    <r>
      <rPr>
        <b/>
        <sz val="10"/>
        <rFont val="Gill Sans MT"/>
        <family val="2"/>
      </rPr>
      <t>Reinforced concrete:</t>
    </r>
    <r>
      <rPr>
        <sz val="10"/>
        <rFont val="Gill Sans MT"/>
        <family val="2"/>
      </rPr>
      <t xml:space="preserve"> Rprovide mix and place concrete grade 25 in  ratio (1:1.5:3). With clean sharp river sand or quarry dust in Mat slab, box cells(base, walls, and decks), Head walls, barrells aprons, wing walls/footings, toe beams, and  retaining walls/footings,</t>
    </r>
  </si>
  <si>
    <r>
      <rPr>
        <b/>
        <sz val="10"/>
        <rFont val="Gill Sans MT"/>
        <family val="2"/>
      </rPr>
      <t>Cast - insitu concrete :</t>
    </r>
    <r>
      <rPr>
        <sz val="10"/>
        <rFont val="Gill Sans MT"/>
        <family val="2"/>
      </rPr>
      <t xml:space="preserve"> Rprovide mix and place concrete grade 25 in  ratio (1:1.5:3). With clean sharp river sand or quarry dust in Mat slab blinding</t>
    </r>
  </si>
  <si>
    <t>4c</t>
  </si>
  <si>
    <t>Provide high yield steel protection barriers on both sides using Polished and blue oil and white painted square pipe measuring 50m length on each side at 800mm above the concrete slab. The size of studed pipes are 75mm by 3mm thick spaced at 1.5m c/c. with horizontal conection bracing of 50mm 3mm thick black pipe space from surface of head wall at 150mm from to to bottom. See design details.</t>
  </si>
  <si>
    <r>
      <rPr>
        <b/>
        <sz val="10"/>
        <rFont val="Gill Sans MT"/>
        <family val="2"/>
      </rPr>
      <t xml:space="preserve">EXCAVATION OF FOUNDATION </t>
    </r>
    <r>
      <rPr>
        <sz val="10"/>
        <rFont val="Gill Sans MT"/>
        <family val="2"/>
      </rPr>
      <t xml:space="preserve">: Excavate to a minimum of 1.2m below the natural river bed to form a bed for the RC mat using earht moving equipement measuring 8m wide*1.2 to 1.4m deep*45m.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</si>
</sst>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6" x14ac:knownFonts="1">
    <font>
      <sz val="11"/>
      <color theme="1"/>
      <name val="Calibri"/>
      <family val="2"/>
      <scheme val="minor"/>
    </font>
    <font>
      <sz val="11"/>
      <color theme="1"/>
      <name val="Calibri"/>
      <family val="2"/>
      <scheme val="minor"/>
    </font>
    <font>
      <sz val="12"/>
      <name val="Gill Sans MT"/>
      <family val="2"/>
    </font>
    <font>
      <sz val="12"/>
      <color theme="1"/>
      <name val="Calibri"/>
      <family val="2"/>
      <scheme val="minor"/>
    </font>
    <font>
      <sz val="8"/>
      <name val="Calibri"/>
      <family val="2"/>
      <scheme val="minor"/>
    </font>
    <font>
      <sz val="10"/>
      <name val="Gill Sans MT"/>
      <family val="2"/>
    </font>
    <font>
      <b/>
      <sz val="10"/>
      <name val="Gill Sans MT"/>
      <family val="2"/>
    </font>
    <font>
      <b/>
      <i/>
      <sz val="10"/>
      <name val="Gill Sans MT"/>
      <family val="2"/>
    </font>
    <font>
      <b/>
      <i/>
      <sz val="10"/>
      <color theme="1"/>
      <name val="Gill Sans MT"/>
      <family val="2"/>
    </font>
    <font>
      <b/>
      <i/>
      <sz val="10"/>
      <color theme="1"/>
      <name val="Calibri"/>
      <family val="2"/>
      <scheme val="minor"/>
    </font>
    <font>
      <b/>
      <i/>
      <sz val="10"/>
      <color rgb="FFFF0000"/>
      <name val="Calibri"/>
      <family val="2"/>
      <scheme val="minor"/>
    </font>
    <font>
      <sz val="10"/>
      <color theme="1"/>
      <name val="Calibri"/>
      <family val="2"/>
      <scheme val="minor"/>
    </font>
    <font>
      <b/>
      <sz val="14"/>
      <name val="Gill Sans MT"/>
      <family val="2"/>
    </font>
    <font>
      <b/>
      <sz val="20"/>
      <name val="Gill Sans MT"/>
      <family val="2"/>
    </font>
    <font>
      <b/>
      <sz val="18"/>
      <color theme="1"/>
      <name val="Calibri"/>
      <family val="2"/>
      <scheme val="minor"/>
    </font>
    <font>
      <b/>
      <sz val="12"/>
      <name val="Gill Sans MT"/>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s>
  <borders count="8">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66">
    <xf numFmtId="0" fontId="0" fillId="0" borderId="0" xfId="0"/>
    <xf numFmtId="4" fontId="2" fillId="3" borderId="2" xfId="2" applyNumberFormat="1" applyFont="1" applyFill="1" applyBorder="1" applyAlignment="1" applyProtection="1">
      <alignment horizontal="left" vertical="center" wrapText="1"/>
      <protection locked="0"/>
    </xf>
    <xf numFmtId="0" fontId="0" fillId="0" borderId="0" xfId="0"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0" fillId="0" borderId="0" xfId="0" applyAlignment="1">
      <alignment horizontal="left"/>
    </xf>
    <xf numFmtId="4" fontId="2" fillId="3" borderId="0" xfId="2" applyNumberFormat="1" applyFont="1" applyFill="1" applyBorder="1" applyAlignment="1" applyProtection="1">
      <alignment horizontal="left" vertical="center" wrapText="1"/>
      <protection locked="0"/>
    </xf>
    <xf numFmtId="4" fontId="5" fillId="0" borderId="2" xfId="2" applyNumberFormat="1" applyFont="1" applyBorder="1" applyAlignment="1" applyProtection="1">
      <alignment horizontal="left" vertical="center" wrapText="1"/>
      <protection locked="0"/>
    </xf>
    <xf numFmtId="43" fontId="10" fillId="4" borderId="3" xfId="1" applyFont="1" applyFill="1" applyBorder="1" applyAlignment="1">
      <alignment horizontal="right" vertical="center" wrapText="1"/>
    </xf>
    <xf numFmtId="43" fontId="10" fillId="4" borderId="5" xfId="1" applyFont="1" applyFill="1" applyBorder="1" applyAlignment="1">
      <alignment horizontal="center" vertical="center"/>
    </xf>
    <xf numFmtId="0" fontId="5" fillId="0" borderId="1" xfId="2" quotePrefix="1" applyFont="1" applyBorder="1" applyAlignment="1">
      <alignment horizontal="center" vertical="center"/>
    </xf>
    <xf numFmtId="4" fontId="6" fillId="0" borderId="1" xfId="2" applyNumberFormat="1" applyFont="1" applyBorder="1" applyAlignment="1" applyProtection="1">
      <alignment vertical="center" wrapText="1"/>
      <protection locked="0"/>
    </xf>
    <xf numFmtId="4" fontId="5" fillId="0" borderId="2" xfId="2" applyNumberFormat="1" applyFont="1" applyBorder="1" applyAlignment="1" applyProtection="1">
      <alignment horizontal="center" vertical="center"/>
      <protection locked="0"/>
    </xf>
    <xf numFmtId="4" fontId="5" fillId="3" borderId="2" xfId="2" applyNumberFormat="1" applyFont="1" applyFill="1" applyBorder="1" applyAlignment="1" applyProtection="1">
      <alignment horizontal="center" vertical="center"/>
      <protection locked="0"/>
    </xf>
    <xf numFmtId="4" fontId="11" fillId="0" borderId="2" xfId="0" applyNumberFormat="1" applyFont="1" applyBorder="1" applyAlignment="1">
      <alignment horizontal="center" vertical="center"/>
    </xf>
    <xf numFmtId="4" fontId="5" fillId="0" borderId="2" xfId="2" applyNumberFormat="1" applyFont="1" applyBorder="1" applyAlignment="1" applyProtection="1">
      <alignment horizontal="center" vertical="center" wrapText="1"/>
      <protection locked="0"/>
    </xf>
    <xf numFmtId="4" fontId="5" fillId="0" borderId="1" xfId="2" applyNumberFormat="1" applyFont="1" applyBorder="1" applyAlignment="1" applyProtection="1">
      <alignment vertical="center" wrapText="1"/>
      <protection locked="0"/>
    </xf>
    <xf numFmtId="4" fontId="5" fillId="3" borderId="2" xfId="2" applyNumberFormat="1" applyFont="1" applyFill="1" applyBorder="1" applyAlignment="1" applyProtection="1">
      <alignment horizontal="left" vertical="center" wrapText="1"/>
      <protection locked="0"/>
    </xf>
    <xf numFmtId="0" fontId="5" fillId="0" borderId="2" xfId="2" quotePrefix="1" applyFont="1" applyBorder="1" applyAlignment="1">
      <alignment horizontal="center" vertical="center"/>
    </xf>
    <xf numFmtId="4" fontId="6" fillId="0" borderId="2" xfId="2" applyNumberFormat="1" applyFont="1" applyBorder="1" applyAlignment="1" applyProtection="1">
      <alignment horizontal="left" vertical="center" wrapText="1"/>
      <protection locked="0"/>
    </xf>
    <xf numFmtId="0" fontId="5" fillId="0" borderId="2" xfId="2" applyFont="1" applyBorder="1" applyAlignment="1">
      <alignment horizontal="left" vertical="center" wrapText="1"/>
    </xf>
    <xf numFmtId="0" fontId="5" fillId="0" borderId="3" xfId="2" quotePrefix="1" applyFont="1" applyBorder="1" applyAlignment="1">
      <alignment horizontal="center" vertical="center"/>
    </xf>
    <xf numFmtId="4" fontId="6" fillId="4" borderId="3" xfId="2" applyNumberFormat="1" applyFont="1" applyFill="1" applyBorder="1" applyAlignment="1" applyProtection="1">
      <alignment horizontal="left" vertical="center" wrapText="1"/>
      <protection locked="0"/>
    </xf>
    <xf numFmtId="4" fontId="5" fillId="4" borderId="6" xfId="2" applyNumberFormat="1" applyFont="1" applyFill="1" applyBorder="1" applyAlignment="1" applyProtection="1">
      <alignment horizontal="center" vertical="center"/>
      <protection locked="0"/>
    </xf>
    <xf numFmtId="4" fontId="6" fillId="4" borderId="5" xfId="2" applyNumberFormat="1" applyFont="1" applyFill="1" applyBorder="1" applyAlignment="1" applyProtection="1">
      <alignment horizontal="center" vertical="center"/>
      <protection locked="0"/>
    </xf>
    <xf numFmtId="4" fontId="5" fillId="4" borderId="5" xfId="2" applyNumberFormat="1" applyFont="1" applyFill="1" applyBorder="1" applyAlignment="1" applyProtection="1">
      <alignment horizontal="center" vertical="center"/>
      <protection locked="0"/>
    </xf>
    <xf numFmtId="4" fontId="6" fillId="4" borderId="2" xfId="2" applyNumberFormat="1" applyFont="1" applyFill="1" applyBorder="1" applyAlignment="1" applyProtection="1">
      <alignment horizontal="center" vertical="center"/>
      <protection locked="0"/>
    </xf>
    <xf numFmtId="0" fontId="11" fillId="0" borderId="2" xfId="0" applyFont="1" applyBorder="1" applyAlignment="1">
      <alignment horizontal="left" vertical="center" wrapText="1"/>
    </xf>
    <xf numFmtId="0" fontId="7" fillId="2" borderId="2" xfId="2" applyFont="1" applyFill="1" applyBorder="1" applyAlignment="1">
      <alignment horizontal="center" vertical="center" wrapText="1"/>
    </xf>
    <xf numFmtId="0" fontId="11" fillId="0" borderId="3" xfId="0" applyFont="1" applyBorder="1" applyAlignment="1">
      <alignment horizontal="left" vertical="center" wrapText="1"/>
    </xf>
    <xf numFmtId="0" fontId="11" fillId="0" borderId="5" xfId="0" applyFont="1" applyBorder="1" applyAlignment="1">
      <alignment horizontal="left"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4" fontId="12" fillId="0" borderId="2" xfId="2" applyNumberFormat="1" applyFont="1" applyBorder="1" applyAlignment="1" applyProtection="1">
      <alignment horizontal="left" vertical="center" wrapText="1"/>
      <protection locked="0"/>
    </xf>
    <xf numFmtId="4" fontId="12" fillId="0" borderId="1" xfId="2" applyNumberFormat="1" applyFont="1" applyBorder="1" applyAlignment="1" applyProtection="1">
      <alignment vertical="center" wrapText="1"/>
      <protection locked="0"/>
    </xf>
    <xf numFmtId="4" fontId="13" fillId="0" borderId="1" xfId="2" applyNumberFormat="1" applyFont="1" applyBorder="1" applyAlignment="1" applyProtection="1">
      <alignment vertical="center" wrapText="1"/>
      <protection locked="0"/>
    </xf>
    <xf numFmtId="0" fontId="7" fillId="2" borderId="2" xfId="2" applyFont="1" applyFill="1" applyBorder="1" applyAlignment="1">
      <alignment horizontal="center" vertical="center"/>
    </xf>
    <xf numFmtId="0" fontId="11" fillId="0" borderId="2" xfId="0" applyFont="1" applyBorder="1" applyAlignment="1">
      <alignment horizontal="left" vertical="center" wrapText="1"/>
    </xf>
    <xf numFmtId="0" fontId="11" fillId="0" borderId="2" xfId="0" applyFont="1" applyBorder="1" applyAlignment="1">
      <alignment horizontal="left" vertical="center" wrapText="1"/>
    </xf>
    <xf numFmtId="0" fontId="11" fillId="0" borderId="2" xfId="0" applyFont="1" applyBorder="1" applyAlignment="1">
      <alignment horizontal="left" vertical="center" wrapText="1"/>
    </xf>
    <xf numFmtId="0" fontId="11" fillId="0" borderId="2"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4" fontId="5" fillId="0" borderId="1" xfId="2" applyNumberFormat="1" applyFont="1" applyBorder="1" applyAlignment="1" applyProtection="1">
      <alignment horizontal="left" vertical="center" wrapText="1"/>
      <protection locked="0"/>
    </xf>
    <xf numFmtId="4" fontId="15" fillId="0" borderId="2" xfId="2" applyNumberFormat="1" applyFont="1" applyBorder="1" applyAlignment="1" applyProtection="1">
      <alignment horizontal="left" vertical="center" wrapText="1"/>
      <protection locked="0"/>
    </xf>
    <xf numFmtId="0" fontId="11" fillId="0" borderId="3" xfId="0" applyFont="1" applyBorder="1" applyAlignment="1">
      <alignment horizontal="left" vertical="center" wrapText="1"/>
    </xf>
    <xf numFmtId="0" fontId="11" fillId="0" borderId="5" xfId="0" applyFont="1" applyBorder="1" applyAlignment="1">
      <alignment horizontal="left" vertical="center" wrapText="1"/>
    </xf>
    <xf numFmtId="0" fontId="11" fillId="4" borderId="2" xfId="0" applyFont="1" applyFill="1" applyBorder="1" applyAlignment="1">
      <alignment horizontal="left" vertical="center"/>
    </xf>
    <xf numFmtId="0" fontId="11" fillId="0" borderId="3" xfId="0" applyFont="1" applyBorder="1" applyAlignment="1">
      <alignment horizontal="left"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4" fillId="0" borderId="0" xfId="0" applyFont="1" applyAlignment="1">
      <alignment horizontal="center" wrapText="1"/>
    </xf>
    <xf numFmtId="0" fontId="0" fillId="0" borderId="0" xfId="0" applyAlignment="1">
      <alignment horizontal="center"/>
    </xf>
    <xf numFmtId="0" fontId="0" fillId="0" borderId="7" xfId="0" applyBorder="1" applyAlignment="1">
      <alignment horizontal="center"/>
    </xf>
    <xf numFmtId="43" fontId="9" fillId="4" borderId="3" xfId="1" applyFont="1" applyFill="1" applyBorder="1" applyAlignment="1">
      <alignment horizontal="center" vertical="center" wrapText="1"/>
    </xf>
    <xf numFmtId="43" fontId="9" fillId="4" borderId="5" xfId="1" applyFont="1" applyFill="1" applyBorder="1" applyAlignment="1">
      <alignment horizontal="center" vertical="center" wrapText="1"/>
    </xf>
    <xf numFmtId="0" fontId="7" fillId="2" borderId="2" xfId="2" applyFont="1" applyFill="1" applyBorder="1" applyAlignment="1">
      <alignment horizontal="center" vertical="center"/>
    </xf>
    <xf numFmtId="0" fontId="7" fillId="2" borderId="2" xfId="2" applyFont="1" applyFill="1" applyBorder="1" applyAlignment="1">
      <alignment horizontal="center" vertical="center" wrapText="1"/>
    </xf>
    <xf numFmtId="0" fontId="8" fillId="2" borderId="2" xfId="2" applyFont="1" applyFill="1" applyBorder="1" applyAlignment="1">
      <alignment horizontal="center" vertical="center"/>
    </xf>
    <xf numFmtId="0" fontId="7" fillId="2" borderId="1" xfId="2" applyFont="1" applyFill="1" applyBorder="1" applyAlignment="1">
      <alignment horizontal="center" vertical="center" wrapText="1"/>
    </xf>
    <xf numFmtId="0" fontId="7" fillId="2" borderId="4" xfId="2" applyFont="1" applyFill="1" applyBorder="1" applyAlignment="1">
      <alignment horizontal="center" vertical="center" wrapText="1"/>
    </xf>
  </cellXfs>
  <cellStyles count="3">
    <cellStyle name="Comma" xfId="1" builtinId="3"/>
    <cellStyle name="Normal" xfId="0" builtinId="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8B6C0-9D04-40FA-B5FE-3ADC5F9340E5}">
  <sheetPr>
    <pageSetUpPr fitToPage="1"/>
  </sheetPr>
  <dimension ref="A1:M39"/>
  <sheetViews>
    <sheetView tabSelected="1" zoomScale="70" zoomScaleNormal="70" workbookViewId="0">
      <selection activeCell="I8" sqref="I8"/>
    </sheetView>
  </sheetViews>
  <sheetFormatPr defaultRowHeight="14.5" x14ac:dyDescent="0.35"/>
  <cols>
    <col min="1" max="1" width="7.26953125" customWidth="1"/>
    <col min="2" max="2" width="83.81640625" customWidth="1"/>
    <col min="4" max="4" width="10.7265625" bestFit="1" customWidth="1"/>
    <col min="5" max="7" width="19.1796875" customWidth="1"/>
    <col min="8" max="8" width="14.453125" customWidth="1"/>
    <col min="9" max="9" width="32.1796875" customWidth="1"/>
    <col min="10" max="10" width="12" customWidth="1"/>
    <col min="11" max="11" width="15.54296875" customWidth="1"/>
  </cols>
  <sheetData>
    <row r="1" spans="1:13" x14ac:dyDescent="0.35">
      <c r="B1" s="56" t="s">
        <v>40</v>
      </c>
      <c r="C1" s="57"/>
      <c r="D1" s="57"/>
      <c r="E1" s="57"/>
      <c r="F1" s="57"/>
      <c r="G1" s="57"/>
      <c r="H1" s="57"/>
      <c r="I1" s="57"/>
    </row>
    <row r="2" spans="1:13" ht="32.25" customHeight="1" x14ac:dyDescent="0.35">
      <c r="B2" s="58"/>
      <c r="C2" s="58"/>
      <c r="D2" s="58"/>
      <c r="E2" s="58"/>
      <c r="F2" s="58"/>
      <c r="G2" s="58"/>
      <c r="H2" s="58"/>
      <c r="I2" s="58"/>
    </row>
    <row r="3" spans="1:13" s="2" customFormat="1" ht="23.5" customHeight="1" x14ac:dyDescent="0.35">
      <c r="A3" s="36"/>
      <c r="B3" s="61" t="s">
        <v>0</v>
      </c>
      <c r="C3" s="61" t="s">
        <v>1</v>
      </c>
      <c r="D3" s="62" t="s">
        <v>2</v>
      </c>
      <c r="E3" s="63" t="s">
        <v>3</v>
      </c>
      <c r="F3" s="63"/>
      <c r="G3" s="63"/>
      <c r="H3" s="64" t="s">
        <v>9</v>
      </c>
      <c r="I3" s="59" t="s">
        <v>6</v>
      </c>
      <c r="J3" s="60"/>
      <c r="K3" s="3"/>
      <c r="L3" s="3"/>
      <c r="M3" s="3"/>
    </row>
    <row r="4" spans="1:13" s="2" customFormat="1" ht="37.15" customHeight="1" x14ac:dyDescent="0.35">
      <c r="A4" s="36"/>
      <c r="B4" s="61"/>
      <c r="C4" s="61"/>
      <c r="D4" s="61"/>
      <c r="E4" s="28" t="s">
        <v>7</v>
      </c>
      <c r="F4" s="28" t="s">
        <v>11</v>
      </c>
      <c r="G4" s="28" t="s">
        <v>8</v>
      </c>
      <c r="H4" s="65"/>
      <c r="I4" s="8" t="s">
        <v>10</v>
      </c>
      <c r="J4" s="9">
        <v>766.41</v>
      </c>
      <c r="K4" s="4"/>
      <c r="L4" s="3"/>
      <c r="M4" s="3"/>
    </row>
    <row r="5" spans="1:13" s="2" customFormat="1" ht="29.25" customHeight="1" x14ac:dyDescent="0.35">
      <c r="A5" s="10"/>
      <c r="B5" s="35" t="s">
        <v>15</v>
      </c>
      <c r="C5" s="12"/>
      <c r="D5" s="12"/>
      <c r="E5" s="13"/>
      <c r="F5" s="14"/>
      <c r="G5" s="15"/>
      <c r="H5" s="14"/>
      <c r="I5" s="53"/>
      <c r="J5" s="54"/>
      <c r="K5" s="3"/>
      <c r="L5" s="3"/>
      <c r="M5" s="3"/>
    </row>
    <row r="6" spans="1:13" s="2" customFormat="1" ht="25.5" customHeight="1" x14ac:dyDescent="0.35">
      <c r="A6" s="10"/>
      <c r="B6" s="11" t="s">
        <v>14</v>
      </c>
      <c r="C6" s="12"/>
      <c r="D6" s="12"/>
      <c r="E6" s="13"/>
      <c r="F6" s="14"/>
      <c r="G6" s="15"/>
      <c r="H6" s="14"/>
      <c r="I6" s="29"/>
      <c r="J6" s="30"/>
      <c r="K6" s="3"/>
      <c r="L6" s="3"/>
      <c r="M6" s="3"/>
    </row>
    <row r="7" spans="1:13" s="2" customFormat="1" ht="19.5" customHeight="1" x14ac:dyDescent="0.35">
      <c r="A7" s="10" t="s">
        <v>42</v>
      </c>
      <c r="B7" s="16" t="s">
        <v>17</v>
      </c>
      <c r="C7" s="12" t="s">
        <v>5</v>
      </c>
      <c r="D7" s="12">
        <f>(5*2*0.5)*5</f>
        <v>25</v>
      </c>
      <c r="E7" s="13"/>
      <c r="F7" s="14">
        <f t="shared" ref="F7:F36" si="0">E7*D7</f>
        <v>0</v>
      </c>
      <c r="G7" s="15">
        <f>E7/J4</f>
        <v>0</v>
      </c>
      <c r="H7" s="14">
        <f t="shared" ref="H7:H37" si="1">G7*D7</f>
        <v>0</v>
      </c>
      <c r="I7" s="53"/>
      <c r="J7" s="54"/>
      <c r="K7" s="3"/>
      <c r="L7" s="3"/>
      <c r="M7" s="3"/>
    </row>
    <row r="8" spans="1:13" s="2" customFormat="1" ht="64.5" customHeight="1" x14ac:dyDescent="0.35">
      <c r="A8" s="10" t="s">
        <v>43</v>
      </c>
      <c r="B8" s="16" t="s">
        <v>69</v>
      </c>
      <c r="C8" s="12" t="s">
        <v>5</v>
      </c>
      <c r="D8" s="12">
        <f>(1.2*8*45)</f>
        <v>432</v>
      </c>
      <c r="E8" s="13"/>
      <c r="F8" s="14">
        <f t="shared" si="0"/>
        <v>0</v>
      </c>
      <c r="G8" s="15">
        <f>E8/J4</f>
        <v>0</v>
      </c>
      <c r="H8" s="14">
        <f t="shared" si="1"/>
        <v>0</v>
      </c>
      <c r="I8" s="31"/>
      <c r="J8" s="32"/>
      <c r="K8" s="3"/>
      <c r="L8" s="3"/>
      <c r="M8" s="3"/>
    </row>
    <row r="9" spans="1:13" s="2" customFormat="1" ht="34.5" customHeight="1" x14ac:dyDescent="0.35">
      <c r="A9" s="10"/>
      <c r="B9" s="35" t="s">
        <v>16</v>
      </c>
      <c r="C9" s="12"/>
      <c r="D9" s="12"/>
      <c r="E9" s="13"/>
      <c r="F9" s="14"/>
      <c r="G9" s="15"/>
      <c r="H9" s="14"/>
      <c r="I9" s="31"/>
      <c r="J9" s="32"/>
      <c r="K9" s="3"/>
      <c r="L9" s="3"/>
      <c r="M9" s="3"/>
    </row>
    <row r="10" spans="1:13" s="2" customFormat="1" ht="46.5" customHeight="1" x14ac:dyDescent="0.35">
      <c r="A10" s="18">
        <v>2</v>
      </c>
      <c r="B10" s="49" t="s">
        <v>32</v>
      </c>
      <c r="C10" s="12"/>
      <c r="D10" s="12"/>
      <c r="E10" s="13"/>
      <c r="F10" s="14"/>
      <c r="G10" s="15"/>
      <c r="H10" s="14"/>
      <c r="I10" s="37"/>
      <c r="J10" s="37"/>
      <c r="K10" s="3"/>
      <c r="L10" s="3"/>
      <c r="M10" s="3"/>
    </row>
    <row r="11" spans="1:13" s="2" customFormat="1" ht="24.75" customHeight="1" x14ac:dyDescent="0.35">
      <c r="A11" s="18" t="s">
        <v>44</v>
      </c>
      <c r="B11" s="7" t="s">
        <v>23</v>
      </c>
      <c r="C11" s="12" t="s">
        <v>12</v>
      </c>
      <c r="D11" s="12">
        <f>(45*0.2)</f>
        <v>9</v>
      </c>
      <c r="E11" s="13"/>
      <c r="F11" s="14">
        <f t="shared" si="0"/>
        <v>0</v>
      </c>
      <c r="G11" s="15">
        <f>E11/J4</f>
        <v>0</v>
      </c>
      <c r="H11" s="14">
        <f t="shared" si="1"/>
        <v>0</v>
      </c>
      <c r="I11" s="41"/>
      <c r="J11" s="41"/>
      <c r="K11" s="3"/>
      <c r="L11" s="3"/>
      <c r="M11" s="3"/>
    </row>
    <row r="12" spans="1:13" s="2" customFormat="1" ht="24.75" customHeight="1" x14ac:dyDescent="0.35">
      <c r="A12" s="18" t="s">
        <v>45</v>
      </c>
      <c r="B12" s="7" t="s">
        <v>24</v>
      </c>
      <c r="C12" s="12" t="s">
        <v>12</v>
      </c>
      <c r="D12" s="12">
        <f>(30*1.2)</f>
        <v>36</v>
      </c>
      <c r="E12" s="13"/>
      <c r="F12" s="14">
        <f t="shared" si="0"/>
        <v>0</v>
      </c>
      <c r="G12" s="15">
        <f>E12/J4</f>
        <v>0</v>
      </c>
      <c r="H12" s="14">
        <f t="shared" si="1"/>
        <v>0</v>
      </c>
      <c r="I12" s="41"/>
      <c r="J12" s="41"/>
      <c r="K12" s="3"/>
      <c r="L12" s="3"/>
      <c r="M12" s="3"/>
    </row>
    <row r="13" spans="1:13" s="2" customFormat="1" ht="24.75" customHeight="1" x14ac:dyDescent="0.35">
      <c r="A13" s="18" t="s">
        <v>46</v>
      </c>
      <c r="B13" s="7" t="s">
        <v>25</v>
      </c>
      <c r="C13" s="12" t="s">
        <v>12</v>
      </c>
      <c r="D13" s="12">
        <f>(((3*4)*28)+((3.3*4)*2))</f>
        <v>362.4</v>
      </c>
      <c r="E13" s="13"/>
      <c r="F13" s="14">
        <f t="shared" si="0"/>
        <v>0</v>
      </c>
      <c r="G13" s="15">
        <f>E13/J4</f>
        <v>0</v>
      </c>
      <c r="H13" s="14">
        <f t="shared" si="1"/>
        <v>0</v>
      </c>
      <c r="I13" s="41"/>
      <c r="J13" s="41"/>
      <c r="K13" s="3"/>
      <c r="L13" s="3"/>
      <c r="M13" s="3"/>
    </row>
    <row r="14" spans="1:13" s="2" customFormat="1" ht="24.75" customHeight="1" x14ac:dyDescent="0.35">
      <c r="A14" s="18" t="s">
        <v>47</v>
      </c>
      <c r="B14" s="7" t="s">
        <v>31</v>
      </c>
      <c r="C14" s="12" t="s">
        <v>12</v>
      </c>
      <c r="D14" s="12">
        <f>(((3*4)*9))</f>
        <v>108</v>
      </c>
      <c r="E14" s="13"/>
      <c r="F14" s="14">
        <f t="shared" si="0"/>
        <v>0</v>
      </c>
      <c r="G14" s="15">
        <f>E14/J4</f>
        <v>0</v>
      </c>
      <c r="H14" s="14">
        <f t="shared" si="1"/>
        <v>0</v>
      </c>
      <c r="I14" s="41"/>
      <c r="J14" s="41"/>
      <c r="K14" s="3"/>
      <c r="L14" s="3"/>
      <c r="M14" s="3"/>
    </row>
    <row r="15" spans="1:13" s="2" customFormat="1" ht="24.75" customHeight="1" x14ac:dyDescent="0.35">
      <c r="A15" s="18" t="s">
        <v>48</v>
      </c>
      <c r="B15" s="7" t="s">
        <v>26</v>
      </c>
      <c r="C15" s="12" t="s">
        <v>12</v>
      </c>
      <c r="D15" s="12">
        <f>(((0.3*65)*2))</f>
        <v>39</v>
      </c>
      <c r="E15" s="13"/>
      <c r="F15" s="14">
        <f t="shared" si="0"/>
        <v>0</v>
      </c>
      <c r="G15" s="15">
        <f>E15/J4</f>
        <v>0</v>
      </c>
      <c r="H15" s="14">
        <f t="shared" si="1"/>
        <v>0</v>
      </c>
      <c r="I15" s="41"/>
      <c r="J15" s="41"/>
      <c r="K15" s="3"/>
      <c r="L15" s="3"/>
      <c r="M15" s="3"/>
    </row>
    <row r="16" spans="1:13" s="2" customFormat="1" ht="24.75" customHeight="1" x14ac:dyDescent="0.35">
      <c r="A16" s="18" t="s">
        <v>49</v>
      </c>
      <c r="B16" s="7" t="s">
        <v>27</v>
      </c>
      <c r="C16" s="12" t="s">
        <v>12</v>
      </c>
      <c r="D16" s="12">
        <f>(22*2)</f>
        <v>44</v>
      </c>
      <c r="E16" s="13"/>
      <c r="F16" s="14">
        <f t="shared" si="0"/>
        <v>0</v>
      </c>
      <c r="G16" s="15">
        <f>E16/J4</f>
        <v>0</v>
      </c>
      <c r="H16" s="14">
        <f t="shared" si="1"/>
        <v>0</v>
      </c>
      <c r="I16" s="41"/>
      <c r="J16" s="41"/>
      <c r="K16" s="3"/>
      <c r="L16" s="3"/>
      <c r="M16" s="3"/>
    </row>
    <row r="17" spans="1:13" s="2" customFormat="1" ht="24.75" customHeight="1" x14ac:dyDescent="0.35">
      <c r="A17" s="18" t="s">
        <v>50</v>
      </c>
      <c r="B17" s="7" t="s">
        <v>33</v>
      </c>
      <c r="C17" s="12" t="s">
        <v>12</v>
      </c>
      <c r="D17" s="12">
        <f>(25*0.3)</f>
        <v>7.5</v>
      </c>
      <c r="E17" s="13"/>
      <c r="F17" s="14">
        <f t="shared" si="0"/>
        <v>0</v>
      </c>
      <c r="G17" s="15">
        <f>E17/J4</f>
        <v>0</v>
      </c>
      <c r="H17" s="14">
        <f t="shared" si="1"/>
        <v>0</v>
      </c>
      <c r="I17" s="41"/>
      <c r="J17" s="41"/>
      <c r="K17" s="3"/>
      <c r="L17" s="3"/>
      <c r="M17" s="3"/>
    </row>
    <row r="18" spans="1:13" s="2" customFormat="1" ht="24.75" customHeight="1" x14ac:dyDescent="0.35">
      <c r="A18" s="18" t="s">
        <v>51</v>
      </c>
      <c r="B18" s="7" t="s">
        <v>28</v>
      </c>
      <c r="C18" s="12" t="s">
        <v>12</v>
      </c>
      <c r="D18" s="12">
        <f>(8*5)*2.3</f>
        <v>92</v>
      </c>
      <c r="E18" s="13"/>
      <c r="F18" s="14">
        <f t="shared" si="0"/>
        <v>0</v>
      </c>
      <c r="G18" s="15">
        <f>E18/J4</f>
        <v>0</v>
      </c>
      <c r="H18" s="14">
        <f t="shared" si="1"/>
        <v>0</v>
      </c>
      <c r="I18" s="41"/>
      <c r="J18" s="41"/>
      <c r="K18" s="3"/>
      <c r="L18" s="3"/>
      <c r="M18" s="3"/>
    </row>
    <row r="19" spans="1:13" s="2" customFormat="1" ht="24.75" customHeight="1" x14ac:dyDescent="0.35">
      <c r="A19" s="18" t="s">
        <v>52</v>
      </c>
      <c r="B19" s="7" t="s">
        <v>29</v>
      </c>
      <c r="C19" s="12" t="s">
        <v>12</v>
      </c>
      <c r="D19" s="12">
        <f>(2.3*5)</f>
        <v>11.5</v>
      </c>
      <c r="E19" s="13"/>
      <c r="F19" s="14">
        <f t="shared" si="0"/>
        <v>0</v>
      </c>
      <c r="G19" s="15">
        <f>E19/J4</f>
        <v>0</v>
      </c>
      <c r="H19" s="14">
        <f t="shared" si="1"/>
        <v>0</v>
      </c>
      <c r="I19" s="41"/>
      <c r="J19" s="41"/>
      <c r="K19" s="3"/>
      <c r="L19" s="3"/>
      <c r="M19" s="3"/>
    </row>
    <row r="20" spans="1:13" s="2" customFormat="1" ht="24.75" customHeight="1" x14ac:dyDescent="0.35">
      <c r="A20" s="18" t="s">
        <v>53</v>
      </c>
      <c r="B20" s="7" t="s">
        <v>30</v>
      </c>
      <c r="C20" s="12" t="s">
        <v>12</v>
      </c>
      <c r="D20" s="12">
        <f>((123*0.3)*2)+((123*1.2)*2)</f>
        <v>369</v>
      </c>
      <c r="E20" s="13"/>
      <c r="F20" s="14">
        <f t="shared" si="0"/>
        <v>0</v>
      </c>
      <c r="G20" s="15">
        <f>E20/J4</f>
        <v>0</v>
      </c>
      <c r="H20" s="14">
        <f t="shared" si="1"/>
        <v>0</v>
      </c>
      <c r="I20" s="41"/>
      <c r="J20" s="41"/>
      <c r="K20" s="3"/>
      <c r="L20" s="3"/>
      <c r="M20" s="3"/>
    </row>
    <row r="21" spans="1:13" s="2" customFormat="1" ht="24.75" customHeight="1" x14ac:dyDescent="0.35">
      <c r="A21" s="18"/>
      <c r="B21" s="35" t="s">
        <v>35</v>
      </c>
      <c r="C21" s="12"/>
      <c r="D21" s="12"/>
      <c r="E21" s="13"/>
      <c r="F21" s="14"/>
      <c r="G21" s="15"/>
      <c r="H21" s="14"/>
      <c r="I21" s="47"/>
      <c r="J21" s="47"/>
      <c r="K21" s="3"/>
      <c r="L21" s="3"/>
      <c r="M21" s="3"/>
    </row>
    <row r="22" spans="1:13" s="2" customFormat="1" ht="29.25" customHeight="1" x14ac:dyDescent="0.35">
      <c r="A22" s="18">
        <v>3</v>
      </c>
      <c r="B22" s="19" t="s">
        <v>34</v>
      </c>
      <c r="C22" s="12"/>
      <c r="D22" s="12"/>
      <c r="E22" s="13"/>
      <c r="F22" s="14"/>
      <c r="G22" s="15"/>
      <c r="H22" s="14"/>
      <c r="I22" s="37"/>
      <c r="J22" s="37"/>
      <c r="K22" s="3"/>
      <c r="L22" s="3"/>
      <c r="M22" s="3"/>
    </row>
    <row r="23" spans="1:13" s="2" customFormat="1" ht="61.5" customHeight="1" x14ac:dyDescent="0.35">
      <c r="A23" s="18" t="s">
        <v>54</v>
      </c>
      <c r="B23" s="19" t="s">
        <v>63</v>
      </c>
      <c r="C23" s="12" t="s">
        <v>22</v>
      </c>
      <c r="D23" s="12">
        <v>13</v>
      </c>
      <c r="E23" s="13"/>
      <c r="F23" s="14">
        <f t="shared" si="0"/>
        <v>0</v>
      </c>
      <c r="G23" s="15">
        <f>E23/J4</f>
        <v>0</v>
      </c>
      <c r="H23" s="14">
        <f t="shared" si="1"/>
        <v>0</v>
      </c>
      <c r="I23" s="40"/>
      <c r="J23" s="40"/>
      <c r="K23" s="3"/>
      <c r="L23" s="3"/>
      <c r="M23" s="3"/>
    </row>
    <row r="24" spans="1:13" s="2" customFormat="1" ht="63" customHeight="1" x14ac:dyDescent="0.35">
      <c r="A24" s="10" t="s">
        <v>19</v>
      </c>
      <c r="B24" s="19" t="s">
        <v>64</v>
      </c>
      <c r="C24" s="12" t="s">
        <v>22</v>
      </c>
      <c r="D24" s="12">
        <v>2.5</v>
      </c>
      <c r="E24" s="13"/>
      <c r="F24" s="14">
        <f t="shared" si="0"/>
        <v>0</v>
      </c>
      <c r="G24" s="15">
        <f>E24/J4</f>
        <v>0</v>
      </c>
      <c r="H24" s="14">
        <f t="shared" si="1"/>
        <v>0</v>
      </c>
      <c r="I24" s="44"/>
      <c r="J24" s="44"/>
      <c r="K24" s="3"/>
      <c r="L24" s="3"/>
      <c r="M24" s="3"/>
    </row>
    <row r="25" spans="1:13" s="2" customFormat="1" ht="33.75" customHeight="1" x14ac:dyDescent="0.35">
      <c r="A25" s="18"/>
      <c r="B25" s="35" t="s">
        <v>36</v>
      </c>
      <c r="C25" s="12"/>
      <c r="D25" s="12"/>
      <c r="E25" s="13"/>
      <c r="F25" s="14"/>
      <c r="G25" s="15"/>
      <c r="H25" s="14"/>
      <c r="I25" s="37"/>
      <c r="J25" s="37"/>
      <c r="K25" s="3"/>
      <c r="L25" s="3"/>
      <c r="M25" s="3"/>
    </row>
    <row r="26" spans="1:13" s="2" customFormat="1" ht="27" customHeight="1" x14ac:dyDescent="0.35">
      <c r="A26" s="18">
        <v>4</v>
      </c>
      <c r="B26" s="33" t="s">
        <v>18</v>
      </c>
      <c r="C26" s="12"/>
      <c r="D26" s="12"/>
      <c r="E26" s="13"/>
      <c r="F26" s="14"/>
      <c r="G26" s="15"/>
      <c r="H26" s="14"/>
      <c r="I26" s="38"/>
      <c r="J26" s="38"/>
      <c r="K26" s="3"/>
      <c r="L26" s="3"/>
      <c r="M26" s="3"/>
    </row>
    <row r="27" spans="1:13" s="2" customFormat="1" ht="68.25" customHeight="1" x14ac:dyDescent="0.35">
      <c r="A27" s="18" t="s">
        <v>55</v>
      </c>
      <c r="B27" s="7" t="s">
        <v>65</v>
      </c>
      <c r="C27" s="12" t="s">
        <v>5</v>
      </c>
      <c r="D27" s="12">
        <f>(36+36+36+27+19+5+13)</f>
        <v>172</v>
      </c>
      <c r="E27" s="13"/>
      <c r="F27" s="14">
        <f t="shared" ref="F27:F29" si="2">E27*D27</f>
        <v>0</v>
      </c>
      <c r="G27" s="15">
        <f>E27/J4</f>
        <v>0</v>
      </c>
      <c r="H27" s="14">
        <f t="shared" ref="H27:H29" si="3">G27*D27</f>
        <v>0</v>
      </c>
      <c r="I27" s="38"/>
      <c r="J27" s="38"/>
      <c r="K27" s="3"/>
      <c r="L27" s="3"/>
      <c r="M27" s="3"/>
    </row>
    <row r="28" spans="1:13" s="2" customFormat="1" ht="48" customHeight="1" x14ac:dyDescent="0.35">
      <c r="A28" s="10" t="s">
        <v>56</v>
      </c>
      <c r="B28" s="7" t="s">
        <v>66</v>
      </c>
      <c r="C28" s="12" t="s">
        <v>5</v>
      </c>
      <c r="D28" s="12">
        <v>21</v>
      </c>
      <c r="E28" s="13"/>
      <c r="F28" s="14">
        <f t="shared" si="2"/>
        <v>0</v>
      </c>
      <c r="G28" s="15">
        <f>E28/J4</f>
        <v>0</v>
      </c>
      <c r="H28" s="14">
        <f t="shared" si="3"/>
        <v>0</v>
      </c>
      <c r="I28" s="50"/>
      <c r="J28" s="51"/>
      <c r="K28" s="3"/>
      <c r="L28" s="3"/>
      <c r="M28" s="3"/>
    </row>
    <row r="29" spans="1:13" s="2" customFormat="1" ht="73.5" customHeight="1" x14ac:dyDescent="0.35">
      <c r="A29" s="10" t="s">
        <v>67</v>
      </c>
      <c r="B29" s="48" t="s">
        <v>68</v>
      </c>
      <c r="C29" s="12" t="s">
        <v>41</v>
      </c>
      <c r="D29" s="12">
        <v>2</v>
      </c>
      <c r="E29" s="13"/>
      <c r="F29" s="14">
        <f t="shared" si="2"/>
        <v>0</v>
      </c>
      <c r="G29" s="15">
        <f>E29/J4</f>
        <v>0</v>
      </c>
      <c r="H29" s="14">
        <f t="shared" si="3"/>
        <v>0</v>
      </c>
      <c r="I29" s="45"/>
      <c r="J29" s="46"/>
      <c r="K29" s="3"/>
      <c r="L29" s="3"/>
      <c r="M29" s="3"/>
    </row>
    <row r="30" spans="1:13" s="2" customFormat="1" ht="39" customHeight="1" x14ac:dyDescent="0.35">
      <c r="A30" s="10"/>
      <c r="B30" s="35" t="s">
        <v>57</v>
      </c>
      <c r="C30" s="12"/>
      <c r="D30" s="12"/>
      <c r="E30" s="13"/>
      <c r="F30" s="14"/>
      <c r="G30" s="15"/>
      <c r="H30" s="14"/>
      <c r="I30" s="42"/>
      <c r="J30" s="43"/>
      <c r="K30" s="3"/>
      <c r="L30" s="3"/>
      <c r="M30" s="3"/>
    </row>
    <row r="31" spans="1:13" s="2" customFormat="1" ht="44.25" customHeight="1" x14ac:dyDescent="0.35">
      <c r="A31" s="10">
        <v>5</v>
      </c>
      <c r="B31" s="34" t="s">
        <v>38</v>
      </c>
      <c r="C31" s="12"/>
      <c r="D31" s="12"/>
      <c r="E31" s="13"/>
      <c r="F31" s="14"/>
      <c r="G31" s="15"/>
      <c r="H31" s="14"/>
      <c r="I31" s="31"/>
      <c r="J31" s="32"/>
      <c r="K31" s="3"/>
      <c r="L31" s="3"/>
      <c r="M31" s="3"/>
    </row>
    <row r="32" spans="1:13" s="2" customFormat="1" ht="68.25" customHeight="1" x14ac:dyDescent="0.35">
      <c r="A32" s="10" t="s">
        <v>58</v>
      </c>
      <c r="B32" s="17" t="s">
        <v>37</v>
      </c>
      <c r="C32" s="12" t="s">
        <v>5</v>
      </c>
      <c r="D32" s="12">
        <f>(220+250)</f>
        <v>470</v>
      </c>
      <c r="E32" s="13"/>
      <c r="F32" s="14">
        <f t="shared" si="0"/>
        <v>0</v>
      </c>
      <c r="G32" s="15">
        <f>E32/J4</f>
        <v>0</v>
      </c>
      <c r="H32" s="14">
        <f t="shared" si="1"/>
        <v>0</v>
      </c>
      <c r="I32" s="31"/>
      <c r="J32" s="32"/>
      <c r="K32" s="3"/>
      <c r="L32" s="3"/>
      <c r="M32" s="3"/>
    </row>
    <row r="33" spans="1:13" s="2" customFormat="1" ht="37.5" customHeight="1" x14ac:dyDescent="0.35">
      <c r="A33" s="18" t="s">
        <v>59</v>
      </c>
      <c r="B33" s="17" t="s">
        <v>39</v>
      </c>
      <c r="C33" s="12" t="s">
        <v>5</v>
      </c>
      <c r="D33" s="12">
        <f>46.8+16</f>
        <v>62.8</v>
      </c>
      <c r="E33" s="13"/>
      <c r="F33" s="14">
        <f t="shared" si="0"/>
        <v>0</v>
      </c>
      <c r="G33" s="15">
        <f>E33/J4</f>
        <v>0</v>
      </c>
      <c r="H33" s="14">
        <f t="shared" si="1"/>
        <v>0</v>
      </c>
      <c r="I33" s="55"/>
      <c r="J33" s="55"/>
      <c r="K33" s="3"/>
      <c r="L33" s="3"/>
      <c r="M33" s="1"/>
    </row>
    <row r="34" spans="1:13" s="2" customFormat="1" ht="37.5" customHeight="1" x14ac:dyDescent="0.35">
      <c r="A34" s="18"/>
      <c r="B34" s="35" t="s">
        <v>60</v>
      </c>
      <c r="C34" s="12"/>
      <c r="D34" s="12"/>
      <c r="E34" s="13"/>
      <c r="F34" s="14"/>
      <c r="G34" s="15"/>
      <c r="H34" s="14"/>
      <c r="I34" s="47"/>
      <c r="J34" s="47"/>
      <c r="K34" s="3"/>
      <c r="L34" s="3"/>
      <c r="M34" s="6"/>
    </row>
    <row r="35" spans="1:13" s="2" customFormat="1" ht="43.5" customHeight="1" x14ac:dyDescent="0.35">
      <c r="A35" s="18">
        <v>6</v>
      </c>
      <c r="B35" s="19" t="s">
        <v>13</v>
      </c>
      <c r="C35" s="12"/>
      <c r="D35" s="12"/>
      <c r="E35" s="13"/>
      <c r="F35" s="14"/>
      <c r="G35" s="15"/>
      <c r="H35" s="14"/>
      <c r="I35" s="27"/>
      <c r="J35" s="27"/>
      <c r="K35" s="3"/>
      <c r="L35" s="3"/>
      <c r="M35" s="6"/>
    </row>
    <row r="36" spans="1:13" s="2" customFormat="1" ht="43.5" customHeight="1" x14ac:dyDescent="0.35">
      <c r="A36" s="18" t="s">
        <v>61</v>
      </c>
      <c r="B36" s="7" t="s">
        <v>20</v>
      </c>
      <c r="C36" s="12" t="s">
        <v>12</v>
      </c>
      <c r="D36" s="12">
        <f>(50*4)</f>
        <v>200</v>
      </c>
      <c r="E36" s="13"/>
      <c r="F36" s="14">
        <f t="shared" si="0"/>
        <v>0</v>
      </c>
      <c r="G36" s="15">
        <f>E36/J4</f>
        <v>0</v>
      </c>
      <c r="H36" s="14">
        <f t="shared" si="1"/>
        <v>0</v>
      </c>
      <c r="I36" s="39"/>
      <c r="J36" s="39"/>
      <c r="K36" s="3"/>
      <c r="L36" s="3"/>
      <c r="M36" s="6"/>
    </row>
    <row r="37" spans="1:13" s="2" customFormat="1" ht="32.25" customHeight="1" x14ac:dyDescent="0.35">
      <c r="A37" s="18" t="s">
        <v>62</v>
      </c>
      <c r="B37" s="20" t="s">
        <v>21</v>
      </c>
      <c r="C37" s="12" t="s">
        <v>5</v>
      </c>
      <c r="D37" s="12">
        <f>(50*4*0.04)</f>
        <v>8</v>
      </c>
      <c r="E37" s="13"/>
      <c r="F37" s="14">
        <f t="shared" ref="F37" si="4">E37*D37</f>
        <v>0</v>
      </c>
      <c r="G37" s="15">
        <f>E37/J4</f>
        <v>0</v>
      </c>
      <c r="H37" s="14">
        <f t="shared" si="1"/>
        <v>0</v>
      </c>
      <c r="I37" s="55"/>
      <c r="J37" s="55"/>
      <c r="K37" s="3"/>
      <c r="L37" s="3"/>
      <c r="M37" s="3"/>
    </row>
    <row r="38" spans="1:13" s="2" customFormat="1" ht="41.5" customHeight="1" x14ac:dyDescent="0.35">
      <c r="A38" s="21"/>
      <c r="B38" s="22" t="s">
        <v>4</v>
      </c>
      <c r="C38" s="23"/>
      <c r="D38" s="23"/>
      <c r="E38" s="23"/>
      <c r="F38" s="24">
        <f>SUM(F5:F37)</f>
        <v>0</v>
      </c>
      <c r="G38" s="25"/>
      <c r="H38" s="26">
        <f>SUM(H7:H37)</f>
        <v>0</v>
      </c>
      <c r="I38" s="52"/>
      <c r="J38" s="52"/>
      <c r="K38" s="3"/>
      <c r="L38" s="3"/>
      <c r="M38" s="3"/>
    </row>
    <row r="39" spans="1:13" x14ac:dyDescent="0.35">
      <c r="I39" s="5"/>
      <c r="J39" s="5"/>
    </row>
  </sheetData>
  <mergeCells count="12">
    <mergeCell ref="B1:I2"/>
    <mergeCell ref="I3:J3"/>
    <mergeCell ref="B3:B4"/>
    <mergeCell ref="C3:C4"/>
    <mergeCell ref="D3:D4"/>
    <mergeCell ref="E3:G3"/>
    <mergeCell ref="H3:H4"/>
    <mergeCell ref="I38:J38"/>
    <mergeCell ref="I5:J5"/>
    <mergeCell ref="I7:J7"/>
    <mergeCell ref="I33:J33"/>
    <mergeCell ref="I37:J37"/>
  </mergeCells>
  <phoneticPr fontId="4" type="noConversion"/>
  <pageMargins left="0.25" right="0.25" top="0.75" bottom="0.75" header="0.3" footer="0.3"/>
  <pageSetup paperSize="8" scale="8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Content-Length xmlns="d19f79d6-6f02-48c0-bb3a-bd4410d3caa6">29527</X-Content-Length>
    <X-timeC xmlns="d19f79d6-6f02-48c0-bb3a-bd4410d3caa6" xsi:nil="true"/>
    <_ip_UnifiedCompliancePolicyUIAction xmlns="http://schemas.microsoft.com/sharepoint/v3" xsi:nil="true"/>
    <X-compTimeC xmlns="d19f79d6-6f02-48c0-bb3a-bd4410d3caa6">15:35:11</X-compTimeC>
    <boundary xmlns="d19f79d6-6f02-48c0-bb3a-bd4410d3caa6" xsi:nil="true"/>
    <X-compDateC xmlns="d19f79d6-6f02-48c0-bb3a-bd4410d3caa6">2023-10-18</X-compDateC>
    <X-pVersion xmlns="d19f79d6-6f02-48c0-bb3a-bd4410d3caa6">0045</X-pVersion>
    <X-compDateM xmlns="d19f79d6-6f02-48c0-bb3a-bd4410d3caa6">2023-10-18</X-compDateM>
    <X-contRep xmlns="d19f79d6-6f02-48c0-bb3a-bd4410d3caa6">P6</X-contRep>
    <X-docId xmlns="d19f79d6-6f02-48c0-bb3a-bd4410d3caa6">000D3A21A51B1EDE9BB97D7F9BE68127</X-docId>
    <X-compTimeM xmlns="d19f79d6-6f02-48c0-bb3a-bd4410d3caa6">15:35:11</X-compTimeM>
    <charset xmlns="d19f79d6-6f02-48c0-bb3a-bd4410d3caa6" xsi:nil="true"/>
    <_ip_UnifiedCompliancePolicyProperties xmlns="http://schemas.microsoft.com/sharepoint/v3" xsi:nil="true"/>
    <DocStatus xmlns="d19f79d6-6f02-48c0-bb3a-bd4410d3caa6" xsi:nil="true"/>
    <X-compId xmlns="d19f79d6-6f02-48c0-bb3a-bd4410d3caa6">data</X-compId>
    <X-dateM xmlns="d19f79d6-6f02-48c0-bb3a-bd4410d3caa6" xsi:nil="true"/>
    <Content-Type xmlns="d19f79d6-6f02-48c0-bb3a-bd4410d3caa6">application/vnd.openxmlformats-officedocument.spreadsheetml.sheet</Content-Type>
    <X-timeM xmlns="d19f79d6-6f02-48c0-bb3a-bd4410d3caa6" xsi:nil="true"/>
    <X-dateC xmlns="d19f79d6-6f02-48c0-bb3a-bd4410d3caa6" xsi:nil="true"/>
    <Content-Length xmlns="d19f79d6-6f02-48c0-bb3a-bd4410d3caa6">29527</Content-Length>
    <docProt xmlns="d19f79d6-6f02-48c0-bb3a-bd4410d3caa6">rcud</docProt>
    <X-numComps xmlns="d19f79d6-6f02-48c0-bb3a-bd4410d3caa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RP-Link DM Component" ma:contentTypeID="0x010100425E4FEA7D099642AAA0DD04D8D52E24001031C0AD6F45114AA486E11B593AB501" ma:contentTypeVersion="29" ma:contentTypeDescription="Gimmal Link DM SAP Component content type" ma:contentTypeScope="" ma:versionID="559df2a61543baea972a919c7b519645">
  <xsd:schema xmlns:xsd="http://www.w3.org/2001/XMLSchema" xmlns:xs="http://www.w3.org/2001/XMLSchema" xmlns:p="http://schemas.microsoft.com/office/2006/metadata/properties" xmlns:ns1="http://schemas.microsoft.com/sharepoint/v3" xmlns:ns2="d19f79d6-6f02-48c0-bb3a-bd4410d3caa6" xmlns:ns3="1fe6770b-bf65-4124-8120-b35021e96cc2" targetNamespace="http://schemas.microsoft.com/office/2006/metadata/properties" ma:root="true" ma:fieldsID="b1b4699db940f1c18e1511a35044aa2f" ns1:_="" ns2:_="" ns3:_="">
    <xsd:import namespace="http://schemas.microsoft.com/sharepoint/v3"/>
    <xsd:import namespace="d19f79d6-6f02-48c0-bb3a-bd4410d3caa6"/>
    <xsd:import namespace="1fe6770b-bf65-4124-8120-b35021e96cc2"/>
    <xsd:element name="properties">
      <xsd:complexType>
        <xsd:sequence>
          <xsd:element name="documentManagement">
            <xsd:complexType>
              <xsd:all>
                <xsd:element ref="ns2:boundary" minOccurs="0"/>
                <xsd:element ref="ns2:charset" minOccurs="0"/>
                <xsd:element ref="ns2:Content-Length" minOccurs="0"/>
                <xsd:element ref="ns2:Content-Type" minOccurs="0"/>
                <xsd:element ref="ns2:docProt" minOccurs="0"/>
                <xsd:element ref="ns2:DocStatus" minOccurs="0"/>
                <xsd:element ref="ns2:X-compDateC" minOccurs="0"/>
                <xsd:element ref="ns2:X-compDateM" minOccurs="0"/>
                <xsd:element ref="ns2:X-compId" minOccurs="0"/>
                <xsd:element ref="ns2:X-compTimeC" minOccurs="0"/>
                <xsd:element ref="ns2:X-compTimeM" minOccurs="0"/>
                <xsd:element ref="ns2:X-Content-Length" minOccurs="0"/>
                <xsd:element ref="ns2:X-contRep" minOccurs="0"/>
                <xsd:element ref="ns2:X-dateC" minOccurs="0"/>
                <xsd:element ref="ns2:X-dateM" minOccurs="0"/>
                <xsd:element ref="ns2:X-docId" minOccurs="0"/>
                <xsd:element ref="ns2:X-numComps" minOccurs="0"/>
                <xsd:element ref="ns2:X-pVersion" minOccurs="0"/>
                <xsd:element ref="ns2:X-timeC" minOccurs="0"/>
                <xsd:element ref="ns2:X-timeM" minOccurs="0"/>
                <xsd:element ref="ns3:MediaServiceMetadata" minOccurs="0"/>
                <xsd:element ref="ns3:MediaServiceFastMetadata" minOccurs="0"/>
                <xsd:element ref="ns3:MediaServiceAutoKeyPoints" minOccurs="0"/>
                <xsd:element ref="ns3:MediaServiceKeyPoints" minOccurs="0"/>
                <xsd:element ref="ns1:_ip_UnifiedCompliancePolicyProperties" minOccurs="0"/>
                <xsd:element ref="ns1:_ip_UnifiedCompliancePolicyUIAc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19f79d6-6f02-48c0-bb3a-bd4410d3caa6" elementFormDefault="qualified">
    <xsd:import namespace="http://schemas.microsoft.com/office/2006/documentManagement/types"/>
    <xsd:import namespace="http://schemas.microsoft.com/office/infopath/2007/PartnerControls"/>
    <xsd:element name="boundary" ma:index="8" nillable="true" ma:displayName="boundary" ma:internalName="boundary">
      <xsd:simpleType>
        <xsd:restriction base="dms:Text"/>
      </xsd:simpleType>
    </xsd:element>
    <xsd:element name="charset" ma:index="9" nillable="true" ma:displayName="charset" ma:internalName="charset">
      <xsd:simpleType>
        <xsd:restriction base="dms:Text"/>
      </xsd:simpleType>
    </xsd:element>
    <xsd:element name="Content-Length" ma:index="10" nillable="true" ma:displayName="Content-Length" ma:internalName="Content_x002d_Length">
      <xsd:simpleType>
        <xsd:restriction base="dms:Text"/>
      </xsd:simpleType>
    </xsd:element>
    <xsd:element name="Content-Type" ma:index="11" nillable="true" ma:displayName="Content-Type" ma:internalName="Content_x002d_Type">
      <xsd:simpleType>
        <xsd:restriction base="dms:Text"/>
      </xsd:simpleType>
    </xsd:element>
    <xsd:element name="docProt" ma:index="12" nillable="true" ma:displayName="docProt" ma:internalName="docProt">
      <xsd:simpleType>
        <xsd:restriction base="dms:Text"/>
      </xsd:simpleType>
    </xsd:element>
    <xsd:element name="DocStatus" ma:index="13" nillable="true" ma:displayName="DocStatus" ma:internalName="DocStatus">
      <xsd:simpleType>
        <xsd:restriction base="dms:Text"/>
      </xsd:simpleType>
    </xsd:element>
    <xsd:element name="X-compDateC" ma:index="14" nillable="true" ma:displayName="X-compDateC" ma:internalName="X_x002d_compDateC">
      <xsd:simpleType>
        <xsd:restriction base="dms:Text"/>
      </xsd:simpleType>
    </xsd:element>
    <xsd:element name="X-compDateM" ma:index="15" nillable="true" ma:displayName="X-compDateM" ma:internalName="X_x002d_compDateM">
      <xsd:simpleType>
        <xsd:restriction base="dms:Text"/>
      </xsd:simpleType>
    </xsd:element>
    <xsd:element name="X-compId" ma:index="16" nillable="true" ma:displayName="X-compId" ma:internalName="X_x002d_compId">
      <xsd:simpleType>
        <xsd:restriction base="dms:Text"/>
      </xsd:simpleType>
    </xsd:element>
    <xsd:element name="X-compTimeC" ma:index="17" nillable="true" ma:displayName="X-compTimeC" ma:internalName="X_x002d_compTimeC">
      <xsd:simpleType>
        <xsd:restriction base="dms:Text"/>
      </xsd:simpleType>
    </xsd:element>
    <xsd:element name="X-compTimeM" ma:index="18" nillable="true" ma:displayName="X-compTimeM" ma:internalName="X_x002d_compTimeM">
      <xsd:simpleType>
        <xsd:restriction base="dms:Text"/>
      </xsd:simpleType>
    </xsd:element>
    <xsd:element name="X-Content-Length" ma:index="19" nillable="true" ma:displayName="X-Content-Length" ma:internalName="X_x002d_Content_x002d_Length">
      <xsd:simpleType>
        <xsd:restriction base="dms:Text"/>
      </xsd:simpleType>
    </xsd:element>
    <xsd:element name="X-contRep" ma:index="20" nillable="true" ma:displayName="X-contRep" ma:internalName="X_x002d_contRep">
      <xsd:simpleType>
        <xsd:restriction base="dms:Text"/>
      </xsd:simpleType>
    </xsd:element>
    <xsd:element name="X-dateC" ma:index="21" nillable="true" ma:displayName="X-dateC" ma:internalName="X_x002d_dateC">
      <xsd:simpleType>
        <xsd:restriction base="dms:Text"/>
      </xsd:simpleType>
    </xsd:element>
    <xsd:element name="X-dateM" ma:index="22" nillable="true" ma:displayName="X-dateM" ma:internalName="X_x002d_dateM">
      <xsd:simpleType>
        <xsd:restriction base="dms:Text"/>
      </xsd:simpleType>
    </xsd:element>
    <xsd:element name="X-docId" ma:index="23" nillable="true" ma:displayName="X-docId" ma:internalName="X_x002d_docId">
      <xsd:simpleType>
        <xsd:restriction base="dms:Text"/>
      </xsd:simpleType>
    </xsd:element>
    <xsd:element name="X-numComps" ma:index="24" nillable="true" ma:displayName="X-numComps" ma:internalName="X_x002d_numComps">
      <xsd:simpleType>
        <xsd:restriction base="dms:Text"/>
      </xsd:simpleType>
    </xsd:element>
    <xsd:element name="X-pVersion" ma:index="25" nillable="true" ma:displayName="X-pVersion" ma:internalName="X_x002d_pVersion">
      <xsd:simpleType>
        <xsd:restriction base="dms:Text"/>
      </xsd:simpleType>
    </xsd:element>
    <xsd:element name="X-timeC" ma:index="26" nillable="true" ma:displayName="X-timeC" ma:internalName="X_x002d_timeC">
      <xsd:simpleType>
        <xsd:restriction base="dms:Text"/>
      </xsd:simpleType>
    </xsd:element>
    <xsd:element name="X-timeM" ma:index="27" nillable="true" ma:displayName="X-timeM" ma:internalName="X_x002d_timeM">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6770b-bf65-4124-8120-b35021e96cc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KeyPoints" ma:index="30" nillable="true" ma:displayName="MediaServiceAutoKeyPoints" ma:hidden="true" ma:internalName="MediaServiceAutoKeyPoints" ma:readOnly="true">
      <xsd:simpleType>
        <xsd:restriction base="dms:Note"/>
      </xsd:simpleType>
    </xsd:element>
    <xsd:element name="MediaServiceKeyPoints" ma:index="31" nillable="true" ma:displayName="KeyPoints" ma:internalName="MediaServiceKeyPoints" ma:readOnly="true">
      <xsd:simpleType>
        <xsd:restriction base="dms:Note">
          <xsd:maxLength value="255"/>
        </xsd:restriction>
      </xsd:simpleType>
    </xsd:element>
    <xsd:element name="MediaServiceObjectDetectorVersions" ma:index="3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A078CD-F8D3-4A55-B63D-7D4A63080236}">
  <ds:schemaRef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0da7723b-baf1-47a3-9c68-29f7dc9a5b7b"/>
    <ds:schemaRef ds:uri="585ea7d0-e2cd-43d8-a833-78aec7cf01e2"/>
    <ds:schemaRef ds:uri="http://www.w3.org/XML/1998/namespace"/>
  </ds:schemaRefs>
</ds:datastoreItem>
</file>

<file path=customXml/itemProps2.xml><?xml version="1.0" encoding="utf-8"?>
<ds:datastoreItem xmlns:ds="http://schemas.openxmlformats.org/officeDocument/2006/customXml" ds:itemID="{6AD6B17A-27EB-48AD-989A-485540FED743}"/>
</file>

<file path=customXml/itemProps3.xml><?xml version="1.0" encoding="utf-8"?>
<ds:datastoreItem xmlns:ds="http://schemas.openxmlformats.org/officeDocument/2006/customXml" ds:itemID="{B51F8131-74B6-4030-ADAA-E54452D8D2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Main BOQ (2)</vt:lpstr>
    </vt:vector>
  </TitlesOfParts>
  <Company>IOM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GARBA Abubakar Saidu</dc:creator>
  <cp:lastModifiedBy>WAZIRI Jummai</cp:lastModifiedBy>
  <cp:lastPrinted>2023-05-23T13:25:36Z</cp:lastPrinted>
  <dcterms:created xsi:type="dcterms:W3CDTF">2023-03-07T18:28:52Z</dcterms:created>
  <dcterms:modified xsi:type="dcterms:W3CDTF">2023-10-18T15:34:18Z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0x010100425E4FEA7D099642AAA0DD04D8D52E24001031C0AD6F45114AA486E11B593AB501</vt:lpwstr>
  </property>
  <property fmtid="{D5CDD505-2E9C-101B-9397-08002B2CF9AE}" pid="3" name="MSIP_Label_2059aa38-f392-4105-be92-628035578272_Enabled">
    <vt:lpwstr>true</vt:lpwstr>
  </property>
  <property fmtid="{D5CDD505-2E9C-101B-9397-08002B2CF9AE}" pid="4" name="MSIP_Label_2059aa38-f392-4105-be92-628035578272_SetDate">
    <vt:lpwstr>2023-05-10T14:59:14Z</vt:lpwstr>
  </property>
  <property fmtid="{D5CDD505-2E9C-101B-9397-08002B2CF9AE}" pid="5" name="MSIP_Label_2059aa38-f392-4105-be92-628035578272_Method">
    <vt:lpwstr>Standard</vt:lpwstr>
  </property>
  <property fmtid="{D5CDD505-2E9C-101B-9397-08002B2CF9AE}" pid="6" name="MSIP_Label_2059aa38-f392-4105-be92-628035578272_Name">
    <vt:lpwstr>IOMLb0020IN123173</vt:lpwstr>
  </property>
  <property fmtid="{D5CDD505-2E9C-101B-9397-08002B2CF9AE}" pid="7" name="MSIP_Label_2059aa38-f392-4105-be92-628035578272_SiteId">
    <vt:lpwstr>1588262d-23fb-43b4-bd6e-bce49c8e6186</vt:lpwstr>
  </property>
  <property fmtid="{D5CDD505-2E9C-101B-9397-08002B2CF9AE}" pid="8" name="MSIP_Label_2059aa38-f392-4105-be92-628035578272_ActionId">
    <vt:lpwstr>2f213335-3fc6-489e-b003-a93b86f0863c</vt:lpwstr>
  </property>
  <property fmtid="{D5CDD505-2E9C-101B-9397-08002B2CF9AE}" pid="9" name="MSIP_Label_2059aa38-f392-4105-be92-628035578272_ContentBits">
    <vt:lpwstr>0</vt:lpwstr>
  </property>
</Properties>
</file>