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C:\Users\jwaziri\Desktop\All Doc\Approved PRs\BOQ's\Upgrade of 73 Latrine &amp; Shower\"/>
    </mc:Choice>
  </mc:AlternateContent>
  <xr:revisionPtr revIDLastSave="0" documentId="8_{65B64D89-1DF6-4A97-A8DB-3752B5F51D1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OMBINE (Upgrade only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18" i="1"/>
  <c r="D17" i="1"/>
  <c r="D34" i="1" l="1"/>
  <c r="D33" i="1"/>
  <c r="D32" i="1"/>
  <c r="D31" i="1"/>
  <c r="D30" i="1"/>
  <c r="D29" i="1"/>
  <c r="D28" i="1"/>
  <c r="D27" i="1"/>
  <c r="D26" i="1"/>
  <c r="D25" i="1"/>
  <c r="D23" i="1"/>
  <c r="D19" i="1"/>
  <c r="D16" i="1"/>
  <c r="D15" i="1"/>
  <c r="D14" i="1"/>
  <c r="D13" i="1"/>
  <c r="D9" i="1"/>
  <c r="D8" i="1"/>
  <c r="D7" i="1"/>
  <c r="D6" i="1"/>
  <c r="D5" i="1"/>
  <c r="D4" i="1"/>
  <c r="F4" i="1" l="1"/>
  <c r="F34" i="1"/>
  <c r="F31" i="1"/>
  <c r="F30" i="1"/>
  <c r="F29" i="1"/>
  <c r="F28" i="1"/>
  <c r="F26" i="1"/>
  <c r="F19" i="1"/>
  <c r="F18" i="1"/>
  <c r="F17" i="1"/>
  <c r="F15" i="1"/>
  <c r="F24" i="1"/>
  <c r="F25" i="1"/>
  <c r="F27" i="1"/>
  <c r="F32" i="1"/>
  <c r="F33" i="1"/>
  <c r="F23" i="1"/>
  <c r="F16" i="1"/>
  <c r="F14" i="1"/>
  <c r="F5" i="1"/>
  <c r="F6" i="1"/>
  <c r="F7" i="1"/>
  <c r="F8" i="1"/>
  <c r="F9" i="1"/>
  <c r="F12" i="1"/>
  <c r="F13" i="1"/>
  <c r="F20" i="1" l="1"/>
  <c r="F10" i="1"/>
  <c r="F38" i="1" s="1"/>
  <c r="F35" i="1"/>
  <c r="F40" i="1" s="1"/>
  <c r="F39" i="1"/>
  <c r="F41" i="1" l="1"/>
</calcChain>
</file>

<file path=xl/sharedStrings.xml><?xml version="1.0" encoding="utf-8"?>
<sst xmlns="http://schemas.openxmlformats.org/spreadsheetml/2006/main" count="89" uniqueCount="65">
  <si>
    <t>A</t>
  </si>
  <si>
    <t>m²</t>
  </si>
  <si>
    <t>D</t>
  </si>
  <si>
    <t>E</t>
  </si>
  <si>
    <r>
      <rPr>
        <b/>
        <sz val="9.5"/>
        <rFont val="Times New Roman"/>
        <family val="1"/>
      </rPr>
      <t>S/N</t>
    </r>
  </si>
  <si>
    <t xml:space="preserve"> Qty new</t>
  </si>
  <si>
    <t>AMOUNT NEW (NGN)</t>
  </si>
  <si>
    <r>
      <rPr>
        <sz val="9.5"/>
        <rFont val="Times New Roman"/>
        <family val="1"/>
      </rPr>
      <t>A</t>
    </r>
  </si>
  <si>
    <r>
      <rPr>
        <sz val="9.5"/>
        <rFont val="Times New Roman"/>
        <family val="1"/>
      </rPr>
      <t>B</t>
    </r>
  </si>
  <si>
    <r>
      <rPr>
        <sz val="9.5"/>
        <rFont val="Times New Roman"/>
        <family val="1"/>
      </rPr>
      <t>C</t>
    </r>
  </si>
  <si>
    <r>
      <rPr>
        <sz val="9.5"/>
        <rFont val="Times New Roman"/>
        <family val="1"/>
      </rPr>
      <t>D</t>
    </r>
  </si>
  <si>
    <t>Langa-langa 1.5 meter long</t>
  </si>
  <si>
    <t>Provided and fix wire mesh with fly screen net on front side above the door for ventilation opening;</t>
  </si>
  <si>
    <r>
      <rPr>
        <sz val="10"/>
        <rFont val="Calibri"/>
        <family val="2"/>
      </rPr>
      <t>E</t>
    </r>
  </si>
  <si>
    <t>m³</t>
  </si>
  <si>
    <t>Total of section 2 carried to summary</t>
  </si>
  <si>
    <t>Superstructure(zinc) and Roofing</t>
  </si>
  <si>
    <t>Total of section 3 carried to summary</t>
  </si>
  <si>
    <t>Sheet</t>
  </si>
  <si>
    <t>pcs</t>
  </si>
  <si>
    <t>Purpose made Zinc fabricated door sizes 750mm x 1750mm high installed complete with hinges, staples, padlocks and keys.</t>
  </si>
  <si>
    <t>Treat foundation with  anti termite treatment ( temidor 25EC or any other equal
and approved )</t>
  </si>
  <si>
    <t>Spread and remove surplus excavated materials from site.</t>
  </si>
  <si>
    <t xml:space="preserve">Plain  Sand-crete mortar Shower Floor Finishing (mixed in the ratio of  1:3 of Cement to sand), gently slopped @ 1 deegree towards the outlet. </t>
  </si>
  <si>
    <t>100mmØ PVC vent pipe placed through fly screen net</t>
  </si>
  <si>
    <t>Plain in-situ concrete on Foundation footing  ( mixed in ratio f  1:2:4 of Cemrnt, Sand and Aggregades – 20mm Thick aggregate) .   ( 10.7 m length x 0.2m thick x 0.3m wide )</t>
  </si>
  <si>
    <t xml:space="preserve">Steel wall Bracket, enbedded within wall, made from 3mm thick Flat steel bar, Fabricated as shown in drawing ( DETAIL-Z ). </t>
  </si>
  <si>
    <t>Plain  Sand-crete mortar  to hold WALL BRACKET (mixed in the ratio of  1:3 of Cement to sand respectively)</t>
  </si>
  <si>
    <r>
      <t>Block work</t>
    </r>
    <r>
      <rPr>
        <sz val="9.5"/>
        <color theme="1"/>
        <rFont val="Times New Roman"/>
        <family val="1"/>
      </rPr>
      <t xml:space="preserve">: Hollow sand-crete  block work bedded and jointed in cement and sand mortar (mix in ratio of 1:6 of cement to Sand), </t>
    </r>
    <r>
      <rPr>
        <b/>
        <sz val="9.5"/>
        <color theme="1"/>
        <rFont val="Times New Roman"/>
        <family val="1"/>
      </rPr>
      <t>230mm wall</t>
    </r>
    <r>
      <rPr>
        <sz val="9.5"/>
        <color theme="1"/>
        <rFont val="Times New Roman"/>
        <family val="1"/>
      </rPr>
      <t xml:space="preserve"> thickness for sub-structural plinth.</t>
    </r>
  </si>
  <si>
    <t>White 100mmØ PVC 45 degree elbow, placed as shown in the drawing.</t>
  </si>
  <si>
    <t>Provide and fix soft wood timber 100mm x 50mm timber rafters, Wall plate, tie beam (Rafters=3, Tie-Beams=3, Door posts= 6, Wall Plate= 3.5, Fond and Back Belt=4, Vertical struts and braces=with off-cuts)</t>
  </si>
  <si>
    <t>Provide and fix Hard wood timber 75mm x 50mm ( purlins=5, door Frame=6)</t>
  </si>
  <si>
    <t>Cap Nail for the installation of CGI sheet of roof and doors</t>
  </si>
  <si>
    <t>pack</t>
  </si>
  <si>
    <t>kg</t>
  </si>
  <si>
    <t>4 inches metal nails (For General work)</t>
  </si>
  <si>
    <t>3 inches metal nails (For General work)</t>
  </si>
  <si>
    <t>1.5 inches metal nails (For General work)</t>
  </si>
  <si>
    <t xml:space="preserve">Excavate 0.3 m wide  x 0.5 deep for New External and partition  Walls. </t>
  </si>
  <si>
    <t>Consolidated Laterite Earth Filling For the New SHOWER, well Compacted.</t>
  </si>
  <si>
    <t>F</t>
  </si>
  <si>
    <t>G</t>
  </si>
  <si>
    <t>C</t>
  </si>
  <si>
    <t>No.</t>
  </si>
  <si>
    <r>
      <rPr>
        <b/>
        <sz val="9.5"/>
        <color theme="1"/>
        <rFont val="Times New Roman"/>
        <family val="1"/>
      </rPr>
      <t>RATE
(NGN)</t>
    </r>
  </si>
  <si>
    <t>DESCRIPTION</t>
  </si>
  <si>
    <t>UNIT</t>
  </si>
  <si>
    <t>Excavation and earthworks</t>
  </si>
  <si>
    <t>B</t>
  </si>
  <si>
    <r>
      <rPr>
        <vertAlign val="subscript"/>
        <sz val="10"/>
        <color theme="1"/>
        <rFont val="Calibri"/>
        <family val="2"/>
      </rPr>
      <t>m</t>
    </r>
    <r>
      <rPr>
        <sz val="6.5"/>
        <color theme="1"/>
        <rFont val="Calibri"/>
        <family val="2"/>
      </rPr>
      <t>3</t>
    </r>
  </si>
  <si>
    <t>Soak pit of 600x600x600mm, filled with hardcore
with a drain pipe from the slab into the soak pit outside the structure. (refer drawing).</t>
  </si>
  <si>
    <t>Total of section 1 carried to summary</t>
  </si>
  <si>
    <t>Sub structure</t>
  </si>
  <si>
    <r>
      <t>Block work</t>
    </r>
    <r>
      <rPr>
        <sz val="9.5"/>
        <color theme="1"/>
        <rFont val="Times New Roman"/>
        <family val="1"/>
      </rPr>
      <t>: Hollow sand-crete  block work bedded and jointed in cement and sand mortar (mix in ratio of 1:6 of cement to Sand), 150mm wall thickness for super-structural.</t>
    </r>
  </si>
  <si>
    <r>
      <t xml:space="preserve">Roof </t>
    </r>
    <r>
      <rPr>
        <sz val="9.5"/>
        <color theme="1"/>
        <rFont val="Times New Roman"/>
        <family val="1"/>
      </rPr>
      <t>: 0.2mm guage CGI Sheet, 2400mm long, ( Roof=6.5pcs Sloped @ 6 degree, Doors=2pcs)</t>
    </r>
  </si>
  <si>
    <t>SUMMARY</t>
  </si>
  <si>
    <t>Section 1 Excavation</t>
  </si>
  <si>
    <t>Section 2 Sub – structure</t>
  </si>
  <si>
    <t>Section 3 Super structure</t>
  </si>
  <si>
    <t>Carpentry Labour Cost</t>
  </si>
  <si>
    <t>ls</t>
  </si>
  <si>
    <t>HH</t>
  </si>
  <si>
    <t xml:space="preserve">Demolition, Clearing and Carting-away of Old Superstructural Elements such as Roofs and walls per One Household Latrind and Shower. </t>
  </si>
  <si>
    <t>Grand Total 73 Family Pit Latrine and Showers</t>
  </si>
  <si>
    <t>BOQ FOR THE UPGARDE OF 73 PIT LATRINE IN PULKA BATCH 2: CEMENT SAND WALLING( 1.5 x 1.3 Pit)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</si>
</sst>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0_);_(* \(#,##0.00\);_(* &quot;-&quot;??.0_);_(@_)"/>
    <numFmt numFmtId="165" formatCode="_ * #,##0.00_ ;_ * \-#,##0.00_ ;_ * &quot;-&quot;??_ ;_ @_ "/>
    <numFmt numFmtId="166" formatCode="0.0"/>
    <numFmt numFmtId="167" formatCode="0.000"/>
  </numFmts>
  <fonts count="18" x14ac:knownFonts="1">
    <font>
      <sz val="10"/>
      <color rgb="FF000000"/>
      <name val="Times New Roman"/>
      <charset val="204"/>
    </font>
    <font>
      <b/>
      <sz val="9.5"/>
      <name val="Times New Roman"/>
      <family val="1"/>
    </font>
    <font>
      <sz val="9.5"/>
      <color rgb="FF000000"/>
      <name val="Times New Roman"/>
      <family val="1"/>
    </font>
    <font>
      <sz val="9.5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</font>
    <font>
      <b/>
      <sz val="14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</font>
    <font>
      <vertAlign val="subscript"/>
      <sz val="10"/>
      <color theme="1"/>
      <name val="Calibri"/>
      <family val="2"/>
    </font>
    <font>
      <sz val="6.5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5" fontId="4" fillId="0" borderId="0" applyFont="0" applyFill="0" applyBorder="0" applyAlignment="0" applyProtection="0">
      <alignment vertical="center"/>
    </xf>
  </cellStyleXfs>
  <cellXfs count="68"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64" fontId="10" fillId="2" borderId="1" xfId="1" applyNumberFormat="1" applyFont="1" applyFill="1" applyBorder="1" applyAlignment="1">
      <alignment vertical="center" wrapText="1"/>
    </xf>
    <xf numFmtId="165" fontId="11" fillId="0" borderId="1" xfId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3" fontId="10" fillId="0" borderId="1" xfId="1" applyNumberFormat="1" applyFont="1" applyBorder="1" applyAlignment="1">
      <alignment vertical="center" wrapText="1"/>
    </xf>
    <xf numFmtId="1" fontId="2" fillId="5" borderId="1" xfId="0" applyNumberFormat="1" applyFont="1" applyFill="1" applyBorder="1" applyAlignment="1">
      <alignment horizontal="center" vertical="top" shrinkToFit="1"/>
    </xf>
    <xf numFmtId="166" fontId="8" fillId="3" borderId="1" xfId="0" applyNumberFormat="1" applyFont="1" applyFill="1" applyBorder="1" applyAlignment="1">
      <alignment horizontal="center" vertical="center" shrinkToFit="1"/>
    </xf>
    <xf numFmtId="167" fontId="8" fillId="3" borderId="1" xfId="0" applyNumberFormat="1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1" fontId="12" fillId="3" borderId="1" xfId="0" applyNumberFormat="1" applyFont="1" applyFill="1" applyBorder="1" applyAlignment="1">
      <alignment horizontal="center" vertical="top" shrinkToFit="1"/>
    </xf>
    <xf numFmtId="0" fontId="8" fillId="0" borderId="1" xfId="0" applyFont="1" applyBorder="1" applyAlignment="1">
      <alignment horizontal="left" vertical="top" wrapText="1"/>
    </xf>
    <xf numFmtId="43" fontId="10" fillId="2" borderId="1" xfId="1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12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1" fontId="8" fillId="4" borderId="1" xfId="0" applyNumberFormat="1" applyFont="1" applyFill="1" applyBorder="1" applyAlignment="1">
      <alignment horizontal="center" vertical="top" shrinkToFit="1"/>
    </xf>
    <xf numFmtId="165" fontId="13" fillId="4" borderId="1" xfId="1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4" fillId="0" borderId="4" xfId="0" applyFont="1" applyBorder="1" applyAlignment="1">
      <alignment horizontal="center" vertical="top" wrapText="1"/>
    </xf>
    <xf numFmtId="0" fontId="12" fillId="5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top"/>
    </xf>
    <xf numFmtId="43" fontId="10" fillId="0" borderId="1" xfId="1" applyNumberFormat="1" applyFont="1" applyBorder="1" applyAlignment="1">
      <alignment horizontal="center" vertical="center" wrapText="1"/>
    </xf>
    <xf numFmtId="43" fontId="10" fillId="4" borderId="1" xfId="1" applyNumberFormat="1" applyFont="1" applyFill="1" applyBorder="1" applyAlignment="1">
      <alignment vertical="center" wrapText="1"/>
    </xf>
    <xf numFmtId="43" fontId="10" fillId="3" borderId="1" xfId="1" applyNumberFormat="1" applyFont="1" applyFill="1" applyBorder="1" applyAlignment="1">
      <alignment vertical="center" wrapText="1"/>
    </xf>
    <xf numFmtId="165" fontId="11" fillId="3" borderId="1" xfId="1" applyFont="1" applyFill="1" applyBorder="1" applyAlignment="1">
      <alignment horizontal="right" vertical="center"/>
    </xf>
    <xf numFmtId="43" fontId="10" fillId="5" borderId="1" xfId="1" applyNumberFormat="1" applyFont="1" applyFill="1" applyBorder="1" applyAlignment="1">
      <alignment vertical="center" wrapText="1"/>
    </xf>
    <xf numFmtId="165" fontId="11" fillId="5" borderId="1" xfId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left" wrapText="1"/>
    </xf>
    <xf numFmtId="43" fontId="13" fillId="5" borderId="1" xfId="0" applyNumberFormat="1" applyFont="1" applyFill="1" applyBorder="1" applyAlignment="1">
      <alignment horizontal="left" wrapText="1"/>
    </xf>
    <xf numFmtId="165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left" wrapText="1"/>
    </xf>
    <xf numFmtId="1" fontId="9" fillId="0" borderId="1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center" vertical="top" wrapText="1"/>
    </xf>
    <xf numFmtId="1" fontId="8" fillId="5" borderId="1" xfId="0" applyNumberFormat="1" applyFont="1" applyFill="1" applyBorder="1" applyAlignment="1">
      <alignment horizontal="center" vertical="top" shrinkToFit="1"/>
    </xf>
    <xf numFmtId="0" fontId="9" fillId="5" borderId="1" xfId="0" applyFont="1" applyFill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shrinkToFit="1"/>
    </xf>
    <xf numFmtId="167" fontId="12" fillId="3" borderId="1" xfId="0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1" fontId="8" fillId="0" borderId="0" xfId="0" applyNumberFormat="1" applyFont="1" applyAlignment="1">
      <alignment horizontal="center" vertical="top" shrinkToFit="1"/>
    </xf>
    <xf numFmtId="0" fontId="12" fillId="5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tabSelected="1" zoomScaleNormal="100" workbookViewId="0">
      <selection activeCell="G3" sqref="G3"/>
    </sheetView>
  </sheetViews>
  <sheetFormatPr defaultColWidth="9" defaultRowHeight="13" x14ac:dyDescent="0.3"/>
  <cols>
    <col min="1" max="1" width="7.19921875" customWidth="1"/>
    <col min="2" max="2" width="51.69921875" customWidth="1"/>
    <col min="3" max="3" width="7.69921875" customWidth="1"/>
    <col min="4" max="4" width="13.19921875" customWidth="1"/>
    <col min="5" max="5" width="16.796875" customWidth="1"/>
    <col min="6" max="6" width="18.5" customWidth="1"/>
  </cols>
  <sheetData>
    <row r="1" spans="1:7" ht="57" customHeight="1" thickBot="1" x14ac:dyDescent="0.35">
      <c r="A1" s="65" t="s">
        <v>64</v>
      </c>
      <c r="B1" s="66"/>
      <c r="C1" s="66"/>
      <c r="D1" s="66"/>
      <c r="E1" s="66"/>
      <c r="F1" s="67"/>
    </row>
    <row r="2" spans="1:7" ht="27" customHeight="1" x14ac:dyDescent="0.3">
      <c r="A2" s="1" t="s">
        <v>4</v>
      </c>
      <c r="B2" s="44" t="s">
        <v>45</v>
      </c>
      <c r="C2" s="44" t="s">
        <v>46</v>
      </c>
      <c r="D2" s="27" t="s">
        <v>5</v>
      </c>
      <c r="E2" s="63" t="s">
        <v>44</v>
      </c>
      <c r="F2" s="29" t="s">
        <v>6</v>
      </c>
      <c r="G2" s="28"/>
    </row>
    <row r="3" spans="1:7" ht="14.15" customHeight="1" x14ac:dyDescent="0.3">
      <c r="A3" s="14">
        <v>1</v>
      </c>
      <c r="B3" s="46" t="s">
        <v>47</v>
      </c>
      <c r="C3" s="30"/>
      <c r="D3" s="64">
        <v>73</v>
      </c>
      <c r="E3" s="30"/>
      <c r="F3" s="31"/>
      <c r="G3" s="28"/>
    </row>
    <row r="4" spans="1:7" ht="42.75" customHeight="1" x14ac:dyDescent="0.3">
      <c r="A4" s="5" t="s">
        <v>0</v>
      </c>
      <c r="B4" s="12" t="s">
        <v>62</v>
      </c>
      <c r="C4" s="8" t="s">
        <v>61</v>
      </c>
      <c r="D4" s="38">
        <f>1*D3</f>
        <v>73</v>
      </c>
      <c r="E4" s="21"/>
      <c r="F4" s="11">
        <f>D4*E4</f>
        <v>0</v>
      </c>
      <c r="G4" s="28"/>
    </row>
    <row r="5" spans="1:7" ht="30" customHeight="1" x14ac:dyDescent="0.3">
      <c r="A5" s="3" t="s">
        <v>8</v>
      </c>
      <c r="B5" s="20" t="s">
        <v>38</v>
      </c>
      <c r="C5" s="8" t="s">
        <v>14</v>
      </c>
      <c r="D5" s="47">
        <f>5.8*D3</f>
        <v>423.4</v>
      </c>
      <c r="E5" s="21"/>
      <c r="F5" s="11">
        <f t="shared" ref="F5:F16" si="0">D5*E5</f>
        <v>0</v>
      </c>
      <c r="G5" s="28"/>
    </row>
    <row r="6" spans="1:7" ht="23.25" customHeight="1" x14ac:dyDescent="0.3">
      <c r="A6" s="3" t="s">
        <v>9</v>
      </c>
      <c r="B6" s="20" t="s">
        <v>22</v>
      </c>
      <c r="C6" s="22" t="s">
        <v>14</v>
      </c>
      <c r="D6" s="47">
        <f>4.42*D3</f>
        <v>322.65999999999997</v>
      </c>
      <c r="E6" s="21"/>
      <c r="F6" s="11">
        <f t="shared" si="0"/>
        <v>0</v>
      </c>
      <c r="G6" s="28"/>
    </row>
    <row r="7" spans="1:7" ht="41.25" customHeight="1" x14ac:dyDescent="0.3">
      <c r="A7" s="3" t="s">
        <v>10</v>
      </c>
      <c r="B7" s="20" t="s">
        <v>21</v>
      </c>
      <c r="C7" s="8" t="s">
        <v>1</v>
      </c>
      <c r="D7" s="47">
        <f>2.5*D3</f>
        <v>182.5</v>
      </c>
      <c r="E7" s="21"/>
      <c r="F7" s="11">
        <f t="shared" si="0"/>
        <v>0</v>
      </c>
      <c r="G7" s="28"/>
    </row>
    <row r="8" spans="1:7" ht="30.75" customHeight="1" x14ac:dyDescent="0.3">
      <c r="A8" s="6" t="s">
        <v>3</v>
      </c>
      <c r="B8" s="48" t="s">
        <v>39</v>
      </c>
      <c r="C8" s="49" t="s">
        <v>49</v>
      </c>
      <c r="D8" s="50">
        <f>0.3*D3</f>
        <v>21.9</v>
      </c>
      <c r="E8" s="32"/>
      <c r="F8" s="11">
        <f t="shared" si="0"/>
        <v>0</v>
      </c>
      <c r="G8" s="28"/>
    </row>
    <row r="9" spans="1:7" ht="44.25" customHeight="1" x14ac:dyDescent="0.3">
      <c r="A9" s="7" t="s">
        <v>13</v>
      </c>
      <c r="B9" s="18" t="s">
        <v>50</v>
      </c>
      <c r="C9" s="49" t="s">
        <v>49</v>
      </c>
      <c r="D9" s="51">
        <f>0.22*D3</f>
        <v>16.059999999999999</v>
      </c>
      <c r="E9" s="13"/>
      <c r="F9" s="11">
        <f t="shared" si="0"/>
        <v>0</v>
      </c>
      <c r="G9" s="28"/>
    </row>
    <row r="10" spans="1:7" ht="21" customHeight="1" x14ac:dyDescent="0.3">
      <c r="A10" s="4"/>
      <c r="B10" s="24" t="s">
        <v>51</v>
      </c>
      <c r="C10" s="53"/>
      <c r="D10" s="53"/>
      <c r="E10" s="33"/>
      <c r="F10" s="26">
        <f>SUM(F4:F9)</f>
        <v>0</v>
      </c>
      <c r="G10" s="28"/>
    </row>
    <row r="11" spans="1:7" ht="21" customHeight="1" x14ac:dyDescent="0.3">
      <c r="A11" s="4"/>
      <c r="B11" s="54"/>
      <c r="C11" s="55"/>
      <c r="D11" s="55"/>
      <c r="E11" s="34"/>
      <c r="F11" s="35"/>
      <c r="G11" s="28"/>
    </row>
    <row r="12" spans="1:7" ht="19.75" customHeight="1" x14ac:dyDescent="0.3">
      <c r="A12" s="2">
        <v>2</v>
      </c>
      <c r="B12" s="46" t="s">
        <v>52</v>
      </c>
      <c r="C12" s="56"/>
      <c r="D12" s="56"/>
      <c r="E12" s="36"/>
      <c r="F12" s="37">
        <f t="shared" si="0"/>
        <v>0</v>
      </c>
      <c r="G12" s="28"/>
    </row>
    <row r="13" spans="1:7" ht="50.25" customHeight="1" x14ac:dyDescent="0.3">
      <c r="A13" s="5" t="s">
        <v>7</v>
      </c>
      <c r="B13" s="20" t="s">
        <v>25</v>
      </c>
      <c r="C13" s="8" t="s">
        <v>14</v>
      </c>
      <c r="D13" s="15">
        <f>0.7*D3</f>
        <v>51.099999999999994</v>
      </c>
      <c r="E13" s="21"/>
      <c r="F13" s="11">
        <f t="shared" si="0"/>
        <v>0</v>
      </c>
      <c r="G13" s="28"/>
    </row>
    <row r="14" spans="1:7" ht="39.75" customHeight="1" x14ac:dyDescent="0.3">
      <c r="A14" s="5" t="s">
        <v>8</v>
      </c>
      <c r="B14" s="20" t="s">
        <v>23</v>
      </c>
      <c r="C14" s="8" t="s">
        <v>14</v>
      </c>
      <c r="D14" s="16">
        <f>0.08*D3</f>
        <v>5.84</v>
      </c>
      <c r="E14" s="21"/>
      <c r="F14" s="11">
        <f t="shared" si="0"/>
        <v>0</v>
      </c>
      <c r="G14" s="28"/>
    </row>
    <row r="15" spans="1:7" ht="56.25" customHeight="1" x14ac:dyDescent="0.3">
      <c r="A15" s="8" t="s">
        <v>42</v>
      </c>
      <c r="B15" s="9" t="s">
        <v>28</v>
      </c>
      <c r="C15" s="8" t="s">
        <v>1</v>
      </c>
      <c r="D15" s="15">
        <f>2.7*D3</f>
        <v>197.10000000000002</v>
      </c>
      <c r="E15" s="10"/>
      <c r="F15" s="11">
        <f>D15*E15</f>
        <v>0</v>
      </c>
      <c r="G15" s="28"/>
    </row>
    <row r="16" spans="1:7" ht="56.25" customHeight="1" x14ac:dyDescent="0.3">
      <c r="A16" s="22" t="s">
        <v>2</v>
      </c>
      <c r="B16" s="20" t="s">
        <v>24</v>
      </c>
      <c r="C16" s="22" t="s">
        <v>43</v>
      </c>
      <c r="D16" s="17">
        <f>1*D3</f>
        <v>73</v>
      </c>
      <c r="E16" s="21"/>
      <c r="F16" s="11">
        <f t="shared" si="0"/>
        <v>0</v>
      </c>
      <c r="G16" s="28"/>
    </row>
    <row r="17" spans="1:7" ht="37.5" customHeight="1" x14ac:dyDescent="0.3">
      <c r="A17" s="22" t="s">
        <v>3</v>
      </c>
      <c r="B17" s="20" t="s">
        <v>29</v>
      </c>
      <c r="C17" s="22" t="s">
        <v>43</v>
      </c>
      <c r="D17" s="17">
        <f>1*D3</f>
        <v>73</v>
      </c>
      <c r="E17" s="21"/>
      <c r="F17" s="11">
        <f t="shared" ref="F17" si="1">D17*E17</f>
        <v>0</v>
      </c>
      <c r="G17" s="28"/>
    </row>
    <row r="18" spans="1:7" ht="13.5" customHeight="1" x14ac:dyDescent="0.3">
      <c r="A18" s="22" t="s">
        <v>40</v>
      </c>
      <c r="B18" s="20" t="s">
        <v>26</v>
      </c>
      <c r="C18" s="8" t="s">
        <v>60</v>
      </c>
      <c r="D18" s="17">
        <f>1*D3</f>
        <v>73</v>
      </c>
      <c r="E18" s="21"/>
      <c r="F18" s="11">
        <f t="shared" ref="F18:F19" si="2">D18*E18</f>
        <v>0</v>
      </c>
      <c r="G18" s="28"/>
    </row>
    <row r="19" spans="1:7" ht="48.75" customHeight="1" x14ac:dyDescent="0.3">
      <c r="A19" s="8" t="s">
        <v>41</v>
      </c>
      <c r="B19" s="20" t="s">
        <v>27</v>
      </c>
      <c r="C19" s="8" t="s">
        <v>14</v>
      </c>
      <c r="D19" s="47">
        <f>0.04*D3</f>
        <v>2.92</v>
      </c>
      <c r="E19" s="21"/>
      <c r="F19" s="11">
        <f t="shared" si="2"/>
        <v>0</v>
      </c>
      <c r="G19" s="28"/>
    </row>
    <row r="20" spans="1:7" ht="55.5" customHeight="1" x14ac:dyDescent="0.3">
      <c r="A20" s="23"/>
      <c r="B20" s="24" t="s">
        <v>15</v>
      </c>
      <c r="C20" s="23"/>
      <c r="D20" s="25"/>
      <c r="E20" s="23"/>
      <c r="F20" s="26">
        <f>SUM(F13:F19)</f>
        <v>0</v>
      </c>
      <c r="G20" s="28"/>
    </row>
    <row r="21" spans="1:7" ht="19" customHeight="1" x14ac:dyDescent="0.3">
      <c r="A21" s="39"/>
      <c r="B21" s="9"/>
      <c r="C21" s="39"/>
      <c r="D21" s="57"/>
      <c r="E21" s="39"/>
      <c r="F21" s="11"/>
      <c r="G21" s="28"/>
    </row>
    <row r="22" spans="1:7" ht="30" customHeight="1" x14ac:dyDescent="0.3">
      <c r="A22" s="45">
        <v>3</v>
      </c>
      <c r="B22" s="46" t="s">
        <v>16</v>
      </c>
      <c r="C22" s="30"/>
      <c r="D22" s="58"/>
      <c r="E22" s="36"/>
      <c r="F22" s="37"/>
      <c r="G22" s="28"/>
    </row>
    <row r="23" spans="1:7" ht="38.25" customHeight="1" x14ac:dyDescent="0.3">
      <c r="A23" s="8" t="s">
        <v>0</v>
      </c>
      <c r="B23" s="9" t="s">
        <v>53</v>
      </c>
      <c r="C23" s="8" t="s">
        <v>1</v>
      </c>
      <c r="D23" s="15">
        <f>19.6*D3</f>
        <v>1430.8000000000002</v>
      </c>
      <c r="E23" s="10"/>
      <c r="F23" s="11">
        <f t="shared" ref="F23:F33" si="3">D23*E23</f>
        <v>0</v>
      </c>
      <c r="G23" s="28"/>
    </row>
    <row r="24" spans="1:7" ht="37.5" customHeight="1" x14ac:dyDescent="0.3">
      <c r="A24" s="22" t="s">
        <v>48</v>
      </c>
      <c r="B24" s="20" t="s">
        <v>12</v>
      </c>
      <c r="C24" s="8" t="s">
        <v>1</v>
      </c>
      <c r="D24" s="15">
        <f>1.5*D3</f>
        <v>109.5</v>
      </c>
      <c r="E24" s="13"/>
      <c r="F24" s="11">
        <f t="shared" si="3"/>
        <v>0</v>
      </c>
      <c r="G24" s="28"/>
    </row>
    <row r="25" spans="1:7" ht="17.899999999999999" customHeight="1" x14ac:dyDescent="0.3">
      <c r="A25" s="8" t="s">
        <v>42</v>
      </c>
      <c r="B25" s="9" t="s">
        <v>54</v>
      </c>
      <c r="C25" s="8" t="s">
        <v>18</v>
      </c>
      <c r="D25" s="15">
        <f>8.5*D3</f>
        <v>620.5</v>
      </c>
      <c r="E25" s="13"/>
      <c r="F25" s="11">
        <f t="shared" si="3"/>
        <v>0</v>
      </c>
      <c r="G25" s="28"/>
    </row>
    <row r="26" spans="1:7" ht="17.899999999999999" customHeight="1" x14ac:dyDescent="0.3">
      <c r="A26" s="8" t="s">
        <v>2</v>
      </c>
      <c r="B26" s="12" t="s">
        <v>31</v>
      </c>
      <c r="C26" s="8" t="s">
        <v>19</v>
      </c>
      <c r="D26" s="15">
        <f>11*D3</f>
        <v>803</v>
      </c>
      <c r="E26" s="13"/>
      <c r="F26" s="11">
        <f t="shared" ref="F26" si="4">D26*E26</f>
        <v>0</v>
      </c>
      <c r="G26" s="28"/>
    </row>
    <row r="27" spans="1:7" ht="15" customHeight="1" x14ac:dyDescent="0.3">
      <c r="A27" s="8" t="s">
        <v>3</v>
      </c>
      <c r="B27" s="20" t="s">
        <v>30</v>
      </c>
      <c r="C27" s="8" t="s">
        <v>19</v>
      </c>
      <c r="D27" s="15">
        <f>19.5*D3</f>
        <v>1423.5</v>
      </c>
      <c r="E27" s="13"/>
      <c r="F27" s="11">
        <f t="shared" si="3"/>
        <v>0</v>
      </c>
      <c r="G27" s="28"/>
    </row>
    <row r="28" spans="1:7" ht="57" customHeight="1" x14ac:dyDescent="0.3">
      <c r="A28" s="8"/>
      <c r="B28" s="20" t="s">
        <v>32</v>
      </c>
      <c r="C28" s="8" t="s">
        <v>33</v>
      </c>
      <c r="D28" s="15">
        <f>0.7*D3</f>
        <v>51.099999999999994</v>
      </c>
      <c r="E28" s="13"/>
      <c r="F28" s="11">
        <f>D28*E28</f>
        <v>0</v>
      </c>
      <c r="G28" s="28"/>
    </row>
    <row r="29" spans="1:7" ht="36.65" customHeight="1" x14ac:dyDescent="0.3">
      <c r="A29" s="8"/>
      <c r="B29" s="20" t="s">
        <v>35</v>
      </c>
      <c r="C29" s="8" t="s">
        <v>34</v>
      </c>
      <c r="D29" s="15">
        <f>2*D3</f>
        <v>146</v>
      </c>
      <c r="E29" s="13"/>
      <c r="F29" s="11">
        <f>D29*E29</f>
        <v>0</v>
      </c>
      <c r="G29" s="28"/>
    </row>
    <row r="30" spans="1:7" ht="32.25" customHeight="1" x14ac:dyDescent="0.3">
      <c r="A30" s="8"/>
      <c r="B30" s="20" t="s">
        <v>36</v>
      </c>
      <c r="C30" s="8" t="s">
        <v>34</v>
      </c>
      <c r="D30" s="15">
        <f>1.5*D3</f>
        <v>109.5</v>
      </c>
      <c r="E30" s="13"/>
      <c r="F30" s="11">
        <f>D30*E30</f>
        <v>0</v>
      </c>
      <c r="G30" s="28"/>
    </row>
    <row r="31" spans="1:7" ht="33" customHeight="1" x14ac:dyDescent="0.3">
      <c r="A31" s="8"/>
      <c r="B31" s="12" t="s">
        <v>37</v>
      </c>
      <c r="C31" s="8" t="s">
        <v>34</v>
      </c>
      <c r="D31" s="15">
        <f>0.5*D3</f>
        <v>36.5</v>
      </c>
      <c r="E31" s="13"/>
      <c r="F31" s="11">
        <f>D31*E31</f>
        <v>0</v>
      </c>
      <c r="G31" s="28"/>
    </row>
    <row r="32" spans="1:7" ht="53.25" customHeight="1" x14ac:dyDescent="0.3">
      <c r="A32" s="8" t="s">
        <v>2</v>
      </c>
      <c r="B32" s="20" t="s">
        <v>20</v>
      </c>
      <c r="C32" s="8" t="s">
        <v>43</v>
      </c>
      <c r="D32" s="38">
        <f>2*D3</f>
        <v>146</v>
      </c>
      <c r="E32" s="13"/>
      <c r="F32" s="11">
        <f t="shared" si="3"/>
        <v>0</v>
      </c>
      <c r="G32" s="28"/>
    </row>
    <row r="33" spans="1:7" ht="53.25" customHeight="1" x14ac:dyDescent="0.3">
      <c r="A33" s="22" t="s">
        <v>3</v>
      </c>
      <c r="B33" s="18" t="s">
        <v>11</v>
      </c>
      <c r="C33" s="61" t="s">
        <v>19</v>
      </c>
      <c r="D33" s="19">
        <f>18*D3</f>
        <v>1314</v>
      </c>
      <c r="E33" s="13"/>
      <c r="F33" s="11">
        <f t="shared" si="3"/>
        <v>0</v>
      </c>
      <c r="G33" s="28"/>
    </row>
    <row r="34" spans="1:7" ht="53.25" customHeight="1" x14ac:dyDescent="0.3">
      <c r="A34" s="22"/>
      <c r="B34" s="60" t="s">
        <v>59</v>
      </c>
      <c r="C34" s="62" t="s">
        <v>60</v>
      </c>
      <c r="D34" s="19">
        <f>1*D3</f>
        <v>73</v>
      </c>
      <c r="E34" s="13"/>
      <c r="F34" s="11">
        <f>D34*E34</f>
        <v>0</v>
      </c>
      <c r="G34" s="28"/>
    </row>
    <row r="35" spans="1:7" ht="53.25" customHeight="1" x14ac:dyDescent="0.3">
      <c r="A35" s="23"/>
      <c r="B35" s="24" t="s">
        <v>17</v>
      </c>
      <c r="C35" s="23"/>
      <c r="D35" s="23"/>
      <c r="E35" s="33"/>
      <c r="F35" s="26">
        <f>SUM(F23:F34)</f>
        <v>0</v>
      </c>
      <c r="G35" s="28"/>
    </row>
    <row r="36" spans="1:7" ht="53.25" customHeight="1" x14ac:dyDescent="0.3">
      <c r="A36" s="39"/>
      <c r="B36" s="9"/>
      <c r="C36" s="39"/>
      <c r="D36" s="39"/>
      <c r="E36" s="13"/>
      <c r="F36" s="11"/>
      <c r="G36" s="28"/>
    </row>
    <row r="37" spans="1:7" ht="48" customHeight="1" x14ac:dyDescent="0.3">
      <c r="A37" s="30"/>
      <c r="B37" s="46" t="s">
        <v>55</v>
      </c>
      <c r="C37" s="30"/>
      <c r="D37" s="30"/>
      <c r="E37" s="30"/>
      <c r="F37" s="40"/>
      <c r="G37" s="28"/>
    </row>
    <row r="38" spans="1:7" ht="18" customHeight="1" x14ac:dyDescent="0.3">
      <c r="A38" s="43">
        <v>1</v>
      </c>
      <c r="B38" s="9" t="s">
        <v>56</v>
      </c>
      <c r="C38" s="39"/>
      <c r="D38" s="39"/>
      <c r="E38" s="39"/>
      <c r="F38" s="41">
        <f>F10</f>
        <v>0</v>
      </c>
      <c r="G38" s="28"/>
    </row>
    <row r="39" spans="1:7" ht="18" customHeight="1" x14ac:dyDescent="0.3">
      <c r="A39" s="43">
        <v>2</v>
      </c>
      <c r="B39" s="9" t="s">
        <v>57</v>
      </c>
      <c r="C39" s="39"/>
      <c r="D39" s="39"/>
      <c r="E39" s="39"/>
      <c r="F39" s="42">
        <f>F20</f>
        <v>0</v>
      </c>
      <c r="G39" s="28"/>
    </row>
    <row r="40" spans="1:7" ht="15.75" customHeight="1" x14ac:dyDescent="0.3">
      <c r="A40" s="43">
        <v>3</v>
      </c>
      <c r="B40" s="9" t="s">
        <v>58</v>
      </c>
      <c r="C40" s="39"/>
      <c r="D40" s="39"/>
      <c r="E40" s="39"/>
      <c r="F40" s="42">
        <f>F35</f>
        <v>0</v>
      </c>
      <c r="G40" s="28"/>
    </row>
    <row r="41" spans="1:7" ht="13.5" customHeight="1" x14ac:dyDescent="0.3">
      <c r="A41" s="52"/>
      <c r="B41" s="9" t="s">
        <v>63</v>
      </c>
      <c r="C41" s="59" t="s">
        <v>43</v>
      </c>
      <c r="D41" s="43"/>
      <c r="E41" s="39"/>
      <c r="F41" s="42">
        <f>SUM(F38:F40)</f>
        <v>0</v>
      </c>
      <c r="G41" s="28"/>
    </row>
    <row r="42" spans="1:7" ht="13.5" customHeight="1" x14ac:dyDescent="0.3">
      <c r="A42" s="28"/>
      <c r="B42" s="28"/>
      <c r="C42" s="28"/>
      <c r="D42" s="28"/>
      <c r="E42" s="28"/>
      <c r="F42" s="28"/>
      <c r="G42" s="28"/>
    </row>
    <row r="43" spans="1:7" ht="13.5" customHeight="1" x14ac:dyDescent="0.3">
      <c r="A43" s="28"/>
      <c r="B43" s="28"/>
      <c r="C43" s="28"/>
      <c r="D43" s="28"/>
      <c r="E43" s="28"/>
      <c r="F43" s="28"/>
      <c r="G43" s="28"/>
    </row>
    <row r="44" spans="1:7" ht="13.5" customHeight="1" x14ac:dyDescent="0.3">
      <c r="A44" s="28"/>
      <c r="B44" s="28"/>
      <c r="C44" s="28"/>
      <c r="D44" s="28"/>
      <c r="E44" s="28"/>
      <c r="F44" s="28"/>
      <c r="G44" s="28"/>
    </row>
    <row r="45" spans="1:7" ht="15" customHeight="1" x14ac:dyDescent="0.3"/>
  </sheetData>
  <mergeCells count="1">
    <mergeCell ref="A1:F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9" ma:contentTypeDescription="Gimmal Link DM SAP Component content type" ma:contentTypeScope="" ma:versionID="559df2a61543baea972a919c7b519645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b1b4699db940f1c18e1511a35044aa2f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22949</X-Content-Length>
    <X-timeC xmlns="d19f79d6-6f02-48c0-bb3a-bd4410d3caa6" xsi:nil="true"/>
    <_ip_UnifiedCompliancePolicyUIAction xmlns="http://schemas.microsoft.com/sharepoint/v3" xsi:nil="true"/>
    <X-compTimeC xmlns="d19f79d6-6f02-48c0-bb3a-bd4410d3caa6">12:26:24</X-compTimeC>
    <boundary xmlns="d19f79d6-6f02-48c0-bb3a-bd4410d3caa6" xsi:nil="true"/>
    <X-compDateC xmlns="d19f79d6-6f02-48c0-bb3a-bd4410d3caa6">2023-09-29</X-compDateC>
    <X-pVersion xmlns="d19f79d6-6f02-48c0-bb3a-bd4410d3caa6">0045</X-pVersion>
    <X-compDateM xmlns="d19f79d6-6f02-48c0-bb3a-bd4410d3caa6">2023-09-29</X-compDateM>
    <X-contRep xmlns="d19f79d6-6f02-48c0-bb3a-bd4410d3caa6">P6</X-contRep>
    <X-docId xmlns="d19f79d6-6f02-48c0-bb3a-bd4410d3caa6">000D3A3A1EA31EDE97D86C4351C70123</X-docId>
    <X-compTimeM xmlns="d19f79d6-6f02-48c0-bb3a-bd4410d3caa6">12:26:24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22949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8F88B79C-CB85-4D2C-AD33-F4FF3813780F}"/>
</file>

<file path=customXml/itemProps2.xml><?xml version="1.0" encoding="utf-8"?>
<ds:datastoreItem xmlns:ds="http://schemas.openxmlformats.org/officeDocument/2006/customXml" ds:itemID="{920432DB-749D-4F4B-8D32-A3BDFFFD07D2}"/>
</file>

<file path=customXml/itemProps3.xml><?xml version="1.0" encoding="utf-8"?>
<ds:datastoreItem xmlns:ds="http://schemas.openxmlformats.org/officeDocument/2006/customXml" ds:itemID="{2AC3522F-F429-44DF-8E29-3DF8515926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 (Upgrade only)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WAZIRI Jummai</cp:lastModifiedBy>
  <dcterms:created xsi:type="dcterms:W3CDTF">2022-01-28T08:46:00Z</dcterms:created>
  <dcterms:modified xsi:type="dcterms:W3CDTF">2023-09-29T12:23:49Z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633E37B60CD443F08290FAC7839A18AB</vt:lpwstr>
  </property>
  <property fmtid="{D5CDD505-2E9C-101B-9397-08002B2CF9AE}" pid="3" name="KSOProductBuildVer">
    <vt:lpwstr>1033-11.2.0.11306</vt:lpwstr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2023-09-11T10:56:57Z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9afa3cdd-b2fe-4d55-95bf-8fe7be635972</vt:lpwstr>
  </property>
  <property fmtid="{D5CDD505-2E9C-101B-9397-08002B2CF9AE}" pid="10" name="MSIP_Label_2059aa38-f392-4105-be92-628035578272_ContentBits">
    <vt:lpwstr>0</vt:lpwstr>
  </property>
  <property fmtid="{D5CDD505-2E9C-101B-9397-08002B2CF9AE}" pid="11" name="ContentTypeId">
    <vt:lpwstr>0x010100425E4FEA7D099642AAA0DD04D8D52E24001031C0AD6F45114AA486E11B593AB501</vt:lpwstr>
  </property>
</Properties>
</file>