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3.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4.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omments3.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tables/table4.xml" ContentType="application/vnd.openxmlformats-officedocument.spreadsheetml.table+xml"/>
  <Override PartName="/xl/drawings/drawing14.xml" ContentType="application/vnd.openxmlformats-officedocument.drawing+xml"/>
  <Override PartName="/xl/tables/table5.xml" ContentType="application/vnd.openxmlformats-officedocument.spreadsheetml.table+xml"/>
  <Override PartName="/xl/drawings/drawing15.xml" ContentType="application/vnd.openxmlformats-officedocument.drawing+xml"/>
  <Override PartName="/xl/tables/table6.xml" ContentType="application/vnd.openxmlformats-officedocument.spreadsheetml.table+xml"/>
  <Override PartName="/xl/drawings/drawing16.xml" ContentType="application/vnd.openxmlformats-officedocument.drawing+xml"/>
  <Override PartName="/xl/tables/table7.xml" ContentType="application/vnd.openxmlformats-officedocument.spreadsheetml.table+xml"/>
  <Override PartName="/xl/drawings/drawing17.xml" ContentType="application/vnd.openxmlformats-officedocument.drawing+xml"/>
  <Override PartName="/xl/tables/table8.xml" ContentType="application/vnd.openxmlformats-officedocument.spreadsheetml.table+xml"/>
  <Override PartName="/xl/drawings/drawing18.xml" ContentType="application/vnd.openxmlformats-officedocument.drawing+xml"/>
  <Override PartName="/xl/tables/table9.xml" ContentType="application/vnd.openxmlformats-officedocument.spreadsheetml.table+xml"/>
  <Override PartName="/xl/drawings/drawing19.xml" ContentType="application/vnd.openxmlformats-officedocument.drawing+xml"/>
  <Override PartName="/xl/tables/table10.xml" ContentType="application/vnd.openxmlformats-officedocument.spreadsheetml.table+xml"/>
  <Override PartName="/xl/drawings/drawing20.xml" ContentType="application/vnd.openxmlformats-officedocument.drawing+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9"/>
  <workbookPr defaultThemeVersion="166925"/>
  <mc:AlternateContent xmlns:mc="http://schemas.openxmlformats.org/markup-compatibility/2006">
    <mc:Choice Requires="x15">
      <x15ac:absPath xmlns:x15ac="http://schemas.microsoft.com/office/spreadsheetml/2010/11/ac" url="https://unicef-my.sharepoint.com/personal/ssamara_unicef_org/Documents/ECW-MYRP Final Evaluation ToR &amp; annexes Supply Sect/"/>
    </mc:Choice>
  </mc:AlternateContent>
  <xr:revisionPtr revIDLastSave="592" documentId="13_ncr:1_{08E49E39-6470-4771-9758-87281EC7B16F}" xr6:coauthVersionLast="47" xr6:coauthVersionMax="47" xr10:uidLastSave="{41411827-29E0-49B0-B369-0DFDC6E1A2A7}"/>
  <bookViews>
    <workbookView xWindow="-110" yWindow="-110" windowWidth="19420" windowHeight="10420" firstSheet="14" activeTab="14" xr2:uid="{834CA03F-A12C-4A3B-808E-00582125C14E}"/>
  </bookViews>
  <sheets>
    <sheet name="Guidance" sheetId="23" r:id="rId1"/>
    <sheet name="A0 - Report information" sheetId="20" r:id="rId2"/>
    <sheet name="A0 - ADMIN" sheetId="24" state="hidden" r:id="rId3"/>
    <sheet name="A1 - ADMIN" sheetId="3" state="hidden" r:id="rId4"/>
    <sheet name="A1 - Children reached ALL MYRP" sheetId="33" r:id="rId5"/>
    <sheet name="A1 - Children reached SCI 11.21" sheetId="25" state="hidden" r:id="rId6"/>
    <sheet name="A1-Children reached UNICEF11.21" sheetId="27" state="hidden" r:id="rId7"/>
    <sheet name="A1 -Maysoo11.21" sheetId="42" state="hidden" r:id="rId8"/>
    <sheet name="A1 Basim 11.21" sheetId="39" state="hidden" r:id="rId9"/>
    <sheet name="A1 Panji" sheetId="41" state="hidden" r:id="rId10"/>
    <sheet name="A1-Children reached UNESCO11.21" sheetId="30" state="hidden" r:id="rId11"/>
    <sheet name="A1 - Children reached UNDP" sheetId="26" state="hidden" r:id="rId12"/>
    <sheet name="A1 - Children reached UNRWA WB" sheetId="29" state="hidden" r:id="rId13"/>
    <sheet name="A1 - Children reached UNRWA Gaz" sheetId="28" state="hidden" r:id="rId14"/>
    <sheet name="A2 - ALL MYRP Programme results" sheetId="38" r:id="rId15"/>
    <sheet name="A2 - Programme results SCI11.21" sheetId="31" state="hidden" r:id="rId16"/>
    <sheet name="A2-Program results UNRWGaza1121" sheetId="32" state="hidden" r:id="rId17"/>
    <sheet name="A2-ProgramresultsUNRWA WB 21.11" sheetId="34" state="hidden" r:id="rId18"/>
    <sheet name="A2 - Programme results UNDP" sheetId="35" state="hidden" r:id="rId19"/>
    <sheet name="A2 - Programme results UNICEF" sheetId="36" state="hidden" r:id="rId20"/>
    <sheet name="A2 -Program results UNESCO11.21" sheetId="37" state="hidden" r:id="rId21"/>
    <sheet name="A3 - RM - MYRP only - NOT USED" sheetId="15" state="hidden" r:id="rId22"/>
    <sheet name="ADMIN - LISTS" sheetId="8" state="hidden" r:id="rId23"/>
  </sheets>
  <definedNames>
    <definedName name="_ftn1" localSheetId="3">'A1 - ADMIN'!#REF!</definedName>
    <definedName name="_ftn1" localSheetId="4">'A1 - Children reached ALL MYRP'!#REF!</definedName>
    <definedName name="_ftn1" localSheetId="5">'A1 - Children reached SCI 11.21'!#REF!</definedName>
    <definedName name="_ftn1" localSheetId="11">'A1 - Children reached UNDP'!#REF!</definedName>
    <definedName name="_ftn1" localSheetId="13">'A1 - Children reached UNRWA Gaz'!#REF!</definedName>
    <definedName name="_ftn1" localSheetId="12">'A1 - Children reached UNRWA WB'!#REF!</definedName>
    <definedName name="_ftn1" localSheetId="7">'A1 -Maysoo11.21'!#REF!</definedName>
    <definedName name="_ftn1" localSheetId="10">'A1-Children reached UNESCO11.21'!#REF!</definedName>
    <definedName name="_ftn1" localSheetId="6">'A1-Children reached UNICEF11.21'!#REF!</definedName>
    <definedName name="_ftn2" localSheetId="3">'A1 - ADMIN'!#REF!</definedName>
    <definedName name="_ftn2" localSheetId="4">'A1 - Children reached ALL MYRP'!#REF!</definedName>
    <definedName name="_ftn2" localSheetId="5">'A1 - Children reached SCI 11.21'!#REF!</definedName>
    <definedName name="_ftn2" localSheetId="11">'A1 - Children reached UNDP'!#REF!</definedName>
    <definedName name="_ftn2" localSheetId="13">'A1 - Children reached UNRWA Gaz'!#REF!</definedName>
    <definedName name="_ftn2" localSheetId="12">'A1 - Children reached UNRWA WB'!#REF!</definedName>
    <definedName name="_ftn2" localSheetId="7">'A1 -Maysoo11.21'!#REF!</definedName>
    <definedName name="_ftn2" localSheetId="10">'A1-Children reached UNESCO11.21'!#REF!</definedName>
    <definedName name="_ftn2" localSheetId="6">'A1-Children reached UNICEF11.21'!#REF!</definedName>
    <definedName name="_ftnref1" localSheetId="3">'A1 - ADMIN'!$C$9</definedName>
    <definedName name="_ftnref1" localSheetId="4">'A1 - Children reached ALL MYRP'!$B$7</definedName>
    <definedName name="_ftnref1" localSheetId="5">'A1 - Children reached SCI 11.21'!$B$7</definedName>
    <definedName name="_ftnref1" localSheetId="11">'A1 - Children reached UNDP'!$B$7</definedName>
    <definedName name="_ftnref1" localSheetId="13">'A1 - Children reached UNRWA Gaz'!$B$7</definedName>
    <definedName name="_ftnref1" localSheetId="12">'A1 - Children reached UNRWA WB'!$B$7</definedName>
    <definedName name="_ftnref1" localSheetId="7">'A1 -Maysoo11.21'!$B$7</definedName>
    <definedName name="_ftnref1" localSheetId="10">'A1-Children reached UNESCO11.21'!$B$7</definedName>
    <definedName name="_ftnref1" localSheetId="6">'A1-Children reached UNICEF11.21'!$B$7</definedName>
    <definedName name="_ftnref2" localSheetId="3">'A1 - ADMIN'!$C$10</definedName>
    <definedName name="_ftnref2" localSheetId="4">'A1 - Children reached ALL MYRP'!#REF!</definedName>
    <definedName name="_ftnref2" localSheetId="5">'A1 - Children reached SCI 11.21'!#REF!</definedName>
    <definedName name="_ftnref2" localSheetId="11">'A1 - Children reached UNDP'!#REF!</definedName>
    <definedName name="_ftnref2" localSheetId="13">'A1 - Children reached UNRWA Gaz'!#REF!</definedName>
    <definedName name="_ftnref2" localSheetId="12">'A1 - Children reached UNRWA WB'!#REF!</definedName>
    <definedName name="_ftnref2" localSheetId="7">'A1 -Maysoo11.21'!#REF!</definedName>
    <definedName name="_ftnref2" localSheetId="10">'A1-Children reached UNESCO11.21'!#REF!</definedName>
    <definedName name="_ftnref2" localSheetId="6">'A1-Children reached UNICEF11.21'!#REF!</definedName>
    <definedName name="a">T_IND_L_1[Level]</definedName>
    <definedName name="A1Maysoon1">T_IND_L_1[Level]</definedName>
    <definedName name="Agency">OFFSET('ADMIN - LISTS'!#REF!,0,0,COUNTA(#REF!)-1,1)</definedName>
    <definedName name="Code">OFFSET('ADMIN - LISTS'!#REF!,0,0,COUNTA(#REF!)-1,1)</definedName>
    <definedName name="Contribution">OFFSET(#REF!,0,0,COUNTA(#REF!)-1,1)</definedName>
    <definedName name="f" localSheetId="4">T_IND_L_1[Level]</definedName>
    <definedName name="f" localSheetId="13">T_IND_L_1[Level]</definedName>
    <definedName name="f" localSheetId="12">T_IND_L_1[Level]</definedName>
    <definedName name="f" localSheetId="7">T_IND_L_1[Level]</definedName>
    <definedName name="f" localSheetId="10">T_IND_L_1[Level]</definedName>
    <definedName name="f" localSheetId="6">T_IND_L_1[Level]</definedName>
    <definedName name="f" localSheetId="14">T_IND_L_1[Level]</definedName>
    <definedName name="f" localSheetId="15">T_IND_L_1[Level]</definedName>
    <definedName name="f" localSheetId="18">T_IND_L_1[Level]</definedName>
    <definedName name="f" localSheetId="19">T_IND_L_1[Level]</definedName>
    <definedName name="f" localSheetId="20">T_IND_L_1[Level]</definedName>
    <definedName name="f" localSheetId="16">T_IND_L_1[Level]</definedName>
    <definedName name="f" localSheetId="17">T_IND_L_1[Level]</definedName>
    <definedName name="f">T_IND_L_1[Level]</definedName>
    <definedName name="IND1_LIST" localSheetId="2">T_IND_L_1[Level]</definedName>
    <definedName name="IND1_LIST" localSheetId="4">T_IND_L_1[Level]</definedName>
    <definedName name="IND1_LIST" localSheetId="5">T_IND_L_1[Level]</definedName>
    <definedName name="IND1_LIST" localSheetId="11">T_IND_L_1[Level]</definedName>
    <definedName name="IND1_LIST" localSheetId="13">T_IND_L_1[Level]</definedName>
    <definedName name="IND1_LIST" localSheetId="12">T_IND_L_1[Level]</definedName>
    <definedName name="IND1_LIST" localSheetId="7">T_IND_L_1[Level]</definedName>
    <definedName name="IND1_LIST" localSheetId="10">T_IND_L_1[Level]</definedName>
    <definedName name="IND1_LIST" localSheetId="6">T_IND_L_1[Level]</definedName>
    <definedName name="IND1_LIST" localSheetId="14">T_IND_L_1[Level]</definedName>
    <definedName name="IND1_LIST" localSheetId="15">T_IND_L_1[Level]</definedName>
    <definedName name="IND1_LIST" localSheetId="18">T_IND_L_1[Level]</definedName>
    <definedName name="IND1_LIST" localSheetId="19">T_IND_L_1[Level]</definedName>
    <definedName name="IND1_LIST" localSheetId="20">T_IND_L_1[Level]</definedName>
    <definedName name="IND1_LIST" localSheetId="16">T_IND_L_1[Level]</definedName>
    <definedName name="IND1_LIST" localSheetId="17">T_IND_L_1[Level]</definedName>
    <definedName name="IND1_LIST">T_IND_L_1[Level]</definedName>
    <definedName name="IND10_LIST" localSheetId="2">T_IND_L_2[Level]</definedName>
    <definedName name="IND10_LIST" localSheetId="4">T_IND_L_2[Level]</definedName>
    <definedName name="IND10_LIST" localSheetId="5">T_IND_L_2[Level]</definedName>
    <definedName name="IND10_LIST" localSheetId="11">T_IND_L_2[Level]</definedName>
    <definedName name="IND10_LIST" localSheetId="13">T_IND_L_2[Level]</definedName>
    <definedName name="IND10_LIST" localSheetId="12">T_IND_L_2[Level]</definedName>
    <definedName name="IND10_LIST" localSheetId="7">T_IND_L_2[Level]</definedName>
    <definedName name="IND10_LIST" localSheetId="10">T_IND_L_2[Level]</definedName>
    <definedName name="IND10_LIST" localSheetId="6">T_IND_L_2[Level]</definedName>
    <definedName name="IND10_LIST" localSheetId="14">T_IND_L_2[Level]</definedName>
    <definedName name="IND10_LIST" localSheetId="15">T_IND_L_2[Level]</definedName>
    <definedName name="IND10_LIST" localSheetId="18">T_IND_L_2[Level]</definedName>
    <definedName name="IND10_LIST" localSheetId="19">T_IND_L_2[Level]</definedName>
    <definedName name="IND10_LIST" localSheetId="20">T_IND_L_2[Level]</definedName>
    <definedName name="IND10_LIST" localSheetId="16">T_IND_L_2[Level]</definedName>
    <definedName name="IND10_LIST" localSheetId="17">T_IND_L_2[Level]</definedName>
    <definedName name="IND10_LIST">T_IND_L_2[Level]</definedName>
    <definedName name="Partner">OFFSET('ADMIN - LISTS'!#REF!,0,0,COUNTA(#REF!)-1,1)</definedName>
    <definedName name="Sector">OFFSET('ADMIN - LISTS'!#REF!,0,0,COUNTA(#REF!)-1,1)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6" i="31" l="1"/>
  <c r="P16" i="31"/>
  <c r="O12" i="34" l="1"/>
  <c r="M8" i="38" l="1"/>
  <c r="G18" i="39" l="1"/>
  <c r="H18" i="39"/>
  <c r="I18" i="39"/>
  <c r="J18" i="39"/>
  <c r="K18" i="39"/>
  <c r="L18" i="39"/>
  <c r="M18" i="39"/>
  <c r="N18" i="39"/>
  <c r="G19" i="39"/>
  <c r="H19" i="39"/>
  <c r="I19" i="39"/>
  <c r="J19" i="39"/>
  <c r="K19" i="39"/>
  <c r="L19" i="39"/>
  <c r="M19" i="39"/>
  <c r="N19" i="39"/>
  <c r="F19" i="39"/>
  <c r="F18" i="39"/>
  <c r="D32" i="27"/>
  <c r="E32" i="27"/>
  <c r="F32" i="27"/>
  <c r="G32" i="27"/>
  <c r="H32" i="27"/>
  <c r="I32" i="27"/>
  <c r="J32" i="27"/>
  <c r="K32" i="27"/>
  <c r="E31" i="27"/>
  <c r="F31" i="27"/>
  <c r="G31" i="27"/>
  <c r="H31" i="27"/>
  <c r="I31" i="27"/>
  <c r="J31" i="27"/>
  <c r="K31" i="27"/>
  <c r="D31" i="27"/>
  <c r="E21" i="27"/>
  <c r="F21" i="27"/>
  <c r="G21" i="27"/>
  <c r="H21" i="27"/>
  <c r="I21" i="27"/>
  <c r="J21" i="27"/>
  <c r="K21" i="27"/>
  <c r="E22" i="27"/>
  <c r="F22" i="27"/>
  <c r="G22" i="27"/>
  <c r="H22" i="27"/>
  <c r="I22" i="27"/>
  <c r="J22" i="27"/>
  <c r="K22" i="27"/>
  <c r="E23" i="27"/>
  <c r="F23" i="27"/>
  <c r="G23" i="27"/>
  <c r="H23" i="27"/>
  <c r="I23" i="27"/>
  <c r="J23" i="27"/>
  <c r="K23" i="27"/>
  <c r="E24" i="27"/>
  <c r="F24" i="27"/>
  <c r="G24" i="27"/>
  <c r="H24" i="27"/>
  <c r="I24" i="27"/>
  <c r="J24" i="27"/>
  <c r="K24" i="27"/>
  <c r="E25" i="27"/>
  <c r="F25" i="27"/>
  <c r="G25" i="27"/>
  <c r="H25" i="27"/>
  <c r="I25" i="27"/>
  <c r="J25" i="27"/>
  <c r="K25" i="27"/>
  <c r="E26" i="27"/>
  <c r="F26" i="27"/>
  <c r="G26" i="27"/>
  <c r="H26" i="27"/>
  <c r="I26" i="27"/>
  <c r="J26" i="27"/>
  <c r="K26" i="27"/>
  <c r="E27" i="27"/>
  <c r="F27" i="27"/>
  <c r="G27" i="27"/>
  <c r="H27" i="27"/>
  <c r="I27" i="27"/>
  <c r="J27" i="27"/>
  <c r="K27" i="27"/>
  <c r="E28" i="27"/>
  <c r="F28" i="27"/>
  <c r="G28" i="27"/>
  <c r="H28" i="27"/>
  <c r="I28" i="27"/>
  <c r="J28" i="27"/>
  <c r="K28" i="27"/>
  <c r="D22" i="27"/>
  <c r="D23" i="27"/>
  <c r="D24" i="27"/>
  <c r="D25" i="27"/>
  <c r="D26" i="27"/>
  <c r="D27" i="27"/>
  <c r="D28" i="27"/>
  <c r="D21" i="27"/>
  <c r="D19" i="27"/>
  <c r="E19" i="27"/>
  <c r="F19" i="27"/>
  <c r="G19" i="27"/>
  <c r="H19" i="27"/>
  <c r="I19" i="27"/>
  <c r="J19" i="27"/>
  <c r="K19" i="27"/>
  <c r="E18" i="27"/>
  <c r="F18" i="27"/>
  <c r="G18" i="27"/>
  <c r="H18" i="27"/>
  <c r="I18" i="27"/>
  <c r="J18" i="27"/>
  <c r="K18" i="27"/>
  <c r="D18" i="27"/>
  <c r="D9" i="27"/>
  <c r="E9" i="27"/>
  <c r="F9" i="27"/>
  <c r="G9" i="27"/>
  <c r="H9" i="27"/>
  <c r="I9" i="27"/>
  <c r="J9" i="27"/>
  <c r="K9" i="27"/>
  <c r="D10" i="27"/>
  <c r="E10" i="27"/>
  <c r="F10" i="27"/>
  <c r="G10" i="27"/>
  <c r="H10" i="27"/>
  <c r="I10" i="27"/>
  <c r="J10" i="27"/>
  <c r="K10" i="27"/>
  <c r="D11" i="27"/>
  <c r="E11" i="27"/>
  <c r="F11" i="27"/>
  <c r="G11" i="27"/>
  <c r="H11" i="27"/>
  <c r="I11" i="27"/>
  <c r="J11" i="27"/>
  <c r="K11" i="27"/>
  <c r="D12" i="27"/>
  <c r="E12" i="27"/>
  <c r="F12" i="27"/>
  <c r="G12" i="27"/>
  <c r="H12" i="27"/>
  <c r="I12" i="27"/>
  <c r="J12" i="27"/>
  <c r="K12" i="27"/>
  <c r="D13" i="27"/>
  <c r="E13" i="27"/>
  <c r="F13" i="27"/>
  <c r="G13" i="27"/>
  <c r="H13" i="27"/>
  <c r="I13" i="27"/>
  <c r="J13" i="27"/>
  <c r="K13" i="27"/>
  <c r="D14" i="27"/>
  <c r="E14" i="27"/>
  <c r="F14" i="27"/>
  <c r="G14" i="27"/>
  <c r="H14" i="27"/>
  <c r="I14" i="27"/>
  <c r="J14" i="27"/>
  <c r="K14" i="27"/>
  <c r="D15" i="27"/>
  <c r="E15" i="27"/>
  <c r="F15" i="27"/>
  <c r="G15" i="27"/>
  <c r="H15" i="27"/>
  <c r="I15" i="27"/>
  <c r="J15" i="27"/>
  <c r="K15" i="27"/>
  <c r="E8" i="27"/>
  <c r="F8" i="27"/>
  <c r="G8" i="27"/>
  <c r="H8" i="27"/>
  <c r="I8" i="27"/>
  <c r="J8" i="27"/>
  <c r="K8" i="27"/>
  <c r="D8" i="27"/>
  <c r="M32" i="42" l="1"/>
  <c r="L32" i="42"/>
  <c r="N32" i="42" s="1"/>
  <c r="N31" i="42"/>
  <c r="M31" i="42"/>
  <c r="L31" i="42"/>
  <c r="K30" i="42"/>
  <c r="J30" i="42"/>
  <c r="I30" i="42"/>
  <c r="H30" i="42"/>
  <c r="G30" i="42"/>
  <c r="F30" i="42"/>
  <c r="L30" i="42" s="1"/>
  <c r="E30" i="42"/>
  <c r="M30" i="42" s="1"/>
  <c r="D30" i="42"/>
  <c r="K29" i="42"/>
  <c r="J29" i="42"/>
  <c r="I29" i="42"/>
  <c r="M29" i="42" s="1"/>
  <c r="H29" i="42"/>
  <c r="L29" i="42" s="1"/>
  <c r="N29" i="42" s="1"/>
  <c r="G29" i="42"/>
  <c r="F29" i="42"/>
  <c r="E29" i="42"/>
  <c r="D29" i="42"/>
  <c r="M28" i="42"/>
  <c r="L28" i="42"/>
  <c r="N28" i="42" s="1"/>
  <c r="N27" i="42"/>
  <c r="M27" i="42"/>
  <c r="L27" i="42"/>
  <c r="M26" i="42"/>
  <c r="N26" i="42" s="1"/>
  <c r="L26" i="42"/>
  <c r="M25" i="42"/>
  <c r="L25" i="42"/>
  <c r="N25" i="42" s="1"/>
  <c r="M24" i="42"/>
  <c r="L24" i="42"/>
  <c r="N24" i="42" s="1"/>
  <c r="N23" i="42"/>
  <c r="M23" i="42"/>
  <c r="L23" i="42"/>
  <c r="M22" i="42"/>
  <c r="N22" i="42" s="1"/>
  <c r="L22" i="42"/>
  <c r="M21" i="42"/>
  <c r="L21" i="42"/>
  <c r="N21" i="42" s="1"/>
  <c r="M19" i="42"/>
  <c r="L19" i="42"/>
  <c r="N19" i="42" s="1"/>
  <c r="N18" i="42"/>
  <c r="M18" i="42"/>
  <c r="L18" i="42"/>
  <c r="K17" i="42"/>
  <c r="J17" i="42"/>
  <c r="I17" i="42"/>
  <c r="M17" i="42" s="1"/>
  <c r="H17" i="42"/>
  <c r="L17" i="42" s="1"/>
  <c r="N17" i="42" s="1"/>
  <c r="G17" i="42"/>
  <c r="F17" i="42"/>
  <c r="E17" i="42"/>
  <c r="D17" i="42"/>
  <c r="K16" i="42"/>
  <c r="J16" i="42"/>
  <c r="I16" i="42"/>
  <c r="H16" i="42"/>
  <c r="G16" i="42"/>
  <c r="F16" i="42"/>
  <c r="E16" i="42"/>
  <c r="D16" i="42"/>
  <c r="M15" i="42"/>
  <c r="L15" i="42"/>
  <c r="N15" i="42" s="1"/>
  <c r="M14" i="42"/>
  <c r="N14" i="42" s="1"/>
  <c r="L14" i="42"/>
  <c r="M13" i="42"/>
  <c r="L13" i="42"/>
  <c r="M12" i="42"/>
  <c r="L12" i="42"/>
  <c r="M11" i="42"/>
  <c r="L11" i="42"/>
  <c r="N11" i="42" s="1"/>
  <c r="N10" i="42"/>
  <c r="M10" i="42"/>
  <c r="L10" i="42"/>
  <c r="M9" i="42"/>
  <c r="L9" i="42"/>
  <c r="N9" i="42" s="1"/>
  <c r="M8" i="42"/>
  <c r="L8" i="42"/>
  <c r="N8" i="42" s="1"/>
  <c r="M34" i="41"/>
  <c r="L34" i="41"/>
  <c r="N34" i="41" s="1"/>
  <c r="M33" i="41"/>
  <c r="L33" i="41"/>
  <c r="K32" i="41"/>
  <c r="J32" i="41"/>
  <c r="I32" i="41"/>
  <c r="H32" i="41"/>
  <c r="G32" i="41"/>
  <c r="F32" i="41"/>
  <c r="E32" i="41"/>
  <c r="D32" i="41"/>
  <c r="K31" i="41"/>
  <c r="J31" i="41"/>
  <c r="I31" i="41"/>
  <c r="H31" i="41"/>
  <c r="G31" i="41"/>
  <c r="F31" i="41"/>
  <c r="E31" i="41"/>
  <c r="D31" i="41"/>
  <c r="M30" i="41"/>
  <c r="L30" i="41"/>
  <c r="M29" i="41"/>
  <c r="L29" i="41"/>
  <c r="M28" i="41"/>
  <c r="L28" i="41"/>
  <c r="N28" i="41" s="1"/>
  <c r="M27" i="41"/>
  <c r="L27" i="41"/>
  <c r="M26" i="41"/>
  <c r="L26" i="41"/>
  <c r="M25" i="41"/>
  <c r="L25" i="41"/>
  <c r="M24" i="41"/>
  <c r="L24" i="41"/>
  <c r="N24" i="41" s="1"/>
  <c r="M23" i="41"/>
  <c r="L23" i="41"/>
  <c r="M21" i="41"/>
  <c r="L21" i="41"/>
  <c r="M20" i="41"/>
  <c r="L20" i="41"/>
  <c r="K19" i="41"/>
  <c r="J19" i="41"/>
  <c r="I19" i="41"/>
  <c r="H19" i="41"/>
  <c r="G19" i="41"/>
  <c r="F19" i="41"/>
  <c r="E19" i="41"/>
  <c r="D19" i="41"/>
  <c r="K18" i="41"/>
  <c r="J18" i="41"/>
  <c r="I18" i="41"/>
  <c r="H18" i="41"/>
  <c r="G18" i="41"/>
  <c r="F18" i="41"/>
  <c r="E18" i="41"/>
  <c r="D18" i="41"/>
  <c r="M17" i="41"/>
  <c r="L17" i="41"/>
  <c r="N17" i="41" s="1"/>
  <c r="M16" i="41"/>
  <c r="L16" i="41"/>
  <c r="M15" i="41"/>
  <c r="L15" i="41"/>
  <c r="M14" i="41"/>
  <c r="L14" i="41"/>
  <c r="M13" i="41"/>
  <c r="L13" i="41"/>
  <c r="M12" i="41"/>
  <c r="L12" i="41"/>
  <c r="M11" i="41"/>
  <c r="L11" i="41"/>
  <c r="M10" i="41"/>
  <c r="L10" i="41"/>
  <c r="M34" i="39"/>
  <c r="L34" i="39"/>
  <c r="N34" i="39" s="1"/>
  <c r="M33" i="39"/>
  <c r="L33" i="39"/>
  <c r="K32" i="39"/>
  <c r="J32" i="39"/>
  <c r="I32" i="39"/>
  <c r="H32" i="39"/>
  <c r="G32" i="39"/>
  <c r="F32" i="39"/>
  <c r="E32" i="39"/>
  <c r="D32" i="39"/>
  <c r="K31" i="39"/>
  <c r="J31" i="39"/>
  <c r="I31" i="39"/>
  <c r="H31" i="39"/>
  <c r="G31" i="39"/>
  <c r="F31" i="39"/>
  <c r="E31" i="39"/>
  <c r="D31" i="39"/>
  <c r="M30" i="39"/>
  <c r="L30" i="39"/>
  <c r="N30" i="39" s="1"/>
  <c r="M29" i="39"/>
  <c r="L29" i="39"/>
  <c r="M28" i="39"/>
  <c r="L28" i="39"/>
  <c r="M27" i="39"/>
  <c r="L27" i="39"/>
  <c r="M26" i="39"/>
  <c r="L26" i="39"/>
  <c r="N26" i="39" s="1"/>
  <c r="M25" i="39"/>
  <c r="L25" i="39"/>
  <c r="M24" i="39"/>
  <c r="L24" i="39"/>
  <c r="M23" i="39"/>
  <c r="L23" i="39"/>
  <c r="M21" i="39"/>
  <c r="L21" i="39"/>
  <c r="M20" i="39"/>
  <c r="L20" i="39"/>
  <c r="E19" i="39"/>
  <c r="D19" i="39"/>
  <c r="E18" i="39"/>
  <c r="D18" i="39"/>
  <c r="M17" i="39"/>
  <c r="L17" i="39"/>
  <c r="M16" i="39"/>
  <c r="L16" i="39"/>
  <c r="M15" i="39"/>
  <c r="L15" i="39"/>
  <c r="M14" i="39"/>
  <c r="L14" i="39"/>
  <c r="M13" i="39"/>
  <c r="L13" i="39"/>
  <c r="M12" i="39"/>
  <c r="L12" i="39"/>
  <c r="M11" i="39"/>
  <c r="L11" i="39"/>
  <c r="M10" i="39"/>
  <c r="L10" i="39"/>
  <c r="N10" i="41" l="1"/>
  <c r="N14" i="41"/>
  <c r="N20" i="41"/>
  <c r="N25" i="41"/>
  <c r="N29" i="41"/>
  <c r="N12" i="41"/>
  <c r="N16" i="41"/>
  <c r="N23" i="41"/>
  <c r="N27" i="41"/>
  <c r="N33" i="41"/>
  <c r="M32" i="41"/>
  <c r="N11" i="41"/>
  <c r="N15" i="41"/>
  <c r="L19" i="41"/>
  <c r="N19" i="41" s="1"/>
  <c r="A7" i="41" s="1"/>
  <c r="N26" i="41"/>
  <c r="M18" i="41"/>
  <c r="M19" i="41"/>
  <c r="L31" i="41"/>
  <c r="L32" i="41"/>
  <c r="N32" i="41" s="1"/>
  <c r="N11" i="39"/>
  <c r="N15" i="39"/>
  <c r="N13" i="39"/>
  <c r="N17" i="39"/>
  <c r="N25" i="39"/>
  <c r="N23" i="39"/>
  <c r="N16" i="39"/>
  <c r="N24" i="39"/>
  <c r="L32" i="39"/>
  <c r="N28" i="39"/>
  <c r="N20" i="39"/>
  <c r="N21" i="39"/>
  <c r="N12" i="42"/>
  <c r="L16" i="42"/>
  <c r="N16" i="42" s="1"/>
  <c r="A4" i="42" s="1"/>
  <c r="M16" i="42"/>
  <c r="N13" i="42"/>
  <c r="N30" i="42"/>
  <c r="A5" i="42"/>
  <c r="N21" i="41"/>
  <c r="N30" i="41"/>
  <c r="L18" i="41"/>
  <c r="N13" i="41"/>
  <c r="M31" i="41"/>
  <c r="N10" i="39"/>
  <c r="N27" i="39"/>
  <c r="N14" i="39"/>
  <c r="M32" i="39"/>
  <c r="N33" i="39"/>
  <c r="L31" i="39"/>
  <c r="N12" i="39"/>
  <c r="N29" i="39"/>
  <c r="M31" i="39"/>
  <c r="N31" i="41" l="1"/>
  <c r="N18" i="41"/>
  <c r="N32" i="39"/>
  <c r="A6" i="39"/>
  <c r="N31" i="39"/>
  <c r="A7" i="39"/>
  <c r="A6" i="41" l="1"/>
  <c r="G16" i="25" l="1"/>
  <c r="H16" i="25"/>
  <c r="I16" i="25"/>
  <c r="G17" i="25"/>
  <c r="H17" i="25"/>
  <c r="I17" i="25"/>
  <c r="F17" i="25"/>
  <c r="P23" i="38" l="1"/>
  <c r="O23" i="38"/>
  <c r="M23" i="38"/>
  <c r="L23" i="38"/>
  <c r="P22" i="38"/>
  <c r="O22" i="38"/>
  <c r="M22" i="38"/>
  <c r="L22" i="38"/>
  <c r="P21" i="38"/>
  <c r="O21" i="38"/>
  <c r="M21" i="38"/>
  <c r="L21" i="38"/>
  <c r="P19" i="38"/>
  <c r="O19" i="38"/>
  <c r="M19" i="38"/>
  <c r="L19" i="38"/>
  <c r="P18" i="38"/>
  <c r="O18" i="38"/>
  <c r="M18" i="38"/>
  <c r="L18" i="38"/>
  <c r="P16" i="38"/>
  <c r="O16" i="38"/>
  <c r="M16" i="38"/>
  <c r="L16" i="38"/>
  <c r="O15" i="38"/>
  <c r="P15" i="38"/>
  <c r="M15" i="38"/>
  <c r="L15" i="38"/>
  <c r="P14" i="38"/>
  <c r="O14" i="38"/>
  <c r="M14" i="38"/>
  <c r="L14" i="38"/>
  <c r="P12" i="38"/>
  <c r="O12" i="38"/>
  <c r="L12" i="38"/>
  <c r="P11" i="38"/>
  <c r="O11" i="38"/>
  <c r="P10" i="38"/>
  <c r="O10" i="38"/>
  <c r="P9" i="38"/>
  <c r="O9" i="38"/>
  <c r="M7" i="38"/>
  <c r="M12" i="38"/>
  <c r="M11" i="38"/>
  <c r="L11" i="38"/>
  <c r="M10" i="38"/>
  <c r="L10" i="38"/>
  <c r="M9" i="38"/>
  <c r="L9" i="38"/>
  <c r="P8" i="38"/>
  <c r="O8" i="38"/>
  <c r="L8" i="38"/>
  <c r="J12" i="38"/>
  <c r="I12" i="38"/>
  <c r="J11" i="38"/>
  <c r="I11" i="38"/>
  <c r="J10" i="38"/>
  <c r="I10" i="38"/>
  <c r="J9" i="38"/>
  <c r="I9" i="38"/>
  <c r="I8" i="38"/>
  <c r="P7" i="38"/>
  <c r="O7" i="38"/>
  <c r="L7" i="38"/>
  <c r="J7" i="38"/>
  <c r="I7" i="38"/>
  <c r="D32" i="33"/>
  <c r="E32" i="33"/>
  <c r="I32" i="33"/>
  <c r="G32" i="33"/>
  <c r="K32" i="33"/>
  <c r="F32" i="33"/>
  <c r="H32" i="33"/>
  <c r="J32" i="33"/>
  <c r="K31" i="33"/>
  <c r="J31" i="33"/>
  <c r="I31" i="33"/>
  <c r="M31" i="33" s="1"/>
  <c r="H31" i="33"/>
  <c r="G31" i="33"/>
  <c r="F31" i="33"/>
  <c r="L31" i="33" s="1"/>
  <c r="N31" i="33" s="1"/>
  <c r="E31" i="33"/>
  <c r="D31" i="33"/>
  <c r="D19" i="33"/>
  <c r="E19" i="33"/>
  <c r="F19" i="33"/>
  <c r="G19" i="33"/>
  <c r="H19" i="33"/>
  <c r="I19" i="33"/>
  <c r="J19" i="33"/>
  <c r="K19" i="33"/>
  <c r="K18" i="33"/>
  <c r="J18" i="33"/>
  <c r="I18" i="33"/>
  <c r="H18" i="33"/>
  <c r="L18" i="33" s="1"/>
  <c r="G18" i="33"/>
  <c r="M18" i="33" s="1"/>
  <c r="F18" i="33"/>
  <c r="E18" i="33"/>
  <c r="D18" i="33"/>
  <c r="D22" i="33"/>
  <c r="D24" i="33"/>
  <c r="D26" i="33"/>
  <c r="D30" i="33" s="1"/>
  <c r="D28" i="33"/>
  <c r="L28" i="33" s="1"/>
  <c r="E22" i="33"/>
  <c r="I22" i="33"/>
  <c r="G22" i="33"/>
  <c r="K22" i="33"/>
  <c r="F22" i="33"/>
  <c r="H22" i="33"/>
  <c r="J22" i="33"/>
  <c r="D23" i="33"/>
  <c r="L23" i="33" s="1"/>
  <c r="E23" i="33"/>
  <c r="E21" i="33"/>
  <c r="E25" i="33"/>
  <c r="E27" i="33"/>
  <c r="F23" i="33"/>
  <c r="G23" i="33"/>
  <c r="M23" i="33" s="1"/>
  <c r="I23" i="33"/>
  <c r="K23" i="33"/>
  <c r="H23" i="33"/>
  <c r="J23" i="33"/>
  <c r="E24" i="33"/>
  <c r="I24" i="33"/>
  <c r="G24" i="33"/>
  <c r="K24" i="33"/>
  <c r="M24" i="33"/>
  <c r="F24" i="33"/>
  <c r="H24" i="33"/>
  <c r="J24" i="33"/>
  <c r="D25" i="33"/>
  <c r="F25" i="33"/>
  <c r="F29" i="33" s="1"/>
  <c r="G25" i="33"/>
  <c r="H25" i="33"/>
  <c r="I25" i="33"/>
  <c r="I21" i="33"/>
  <c r="I27" i="33"/>
  <c r="J25" i="33"/>
  <c r="K25" i="33"/>
  <c r="E26" i="33"/>
  <c r="F26" i="33"/>
  <c r="G26" i="33"/>
  <c r="H26" i="33"/>
  <c r="J26" i="33"/>
  <c r="J30" i="33" s="1"/>
  <c r="I26" i="33"/>
  <c r="I28" i="33"/>
  <c r="K26" i="33"/>
  <c r="K28" i="33"/>
  <c r="K30" i="33"/>
  <c r="D27" i="33"/>
  <c r="G27" i="33"/>
  <c r="M27" i="33" s="1"/>
  <c r="K27" i="33"/>
  <c r="F27" i="33"/>
  <c r="H27" i="33"/>
  <c r="J27" i="33"/>
  <c r="E28" i="33"/>
  <c r="F28" i="33"/>
  <c r="G28" i="33"/>
  <c r="M28" i="33" s="1"/>
  <c r="H28" i="33"/>
  <c r="J28" i="33"/>
  <c r="F21" i="33"/>
  <c r="G21" i="33"/>
  <c r="H21" i="33"/>
  <c r="J21" i="33"/>
  <c r="K21" i="33"/>
  <c r="D21" i="33"/>
  <c r="D11" i="33"/>
  <c r="D17" i="33" s="1"/>
  <c r="H11" i="33"/>
  <c r="L11" i="33" s="1"/>
  <c r="N11" i="33" s="1"/>
  <c r="F11" i="33"/>
  <c r="J11" i="33"/>
  <c r="D9" i="33"/>
  <c r="E9" i="33"/>
  <c r="F9" i="29"/>
  <c r="F9" i="33"/>
  <c r="G9" i="29"/>
  <c r="G9" i="33"/>
  <c r="H9" i="29"/>
  <c r="H9" i="33"/>
  <c r="I9" i="29"/>
  <c r="I9" i="33"/>
  <c r="I11" i="33"/>
  <c r="I13" i="33"/>
  <c r="I15" i="33"/>
  <c r="J9" i="33"/>
  <c r="K9" i="33"/>
  <c r="D10" i="33"/>
  <c r="E10" i="33"/>
  <c r="F10" i="33"/>
  <c r="G10" i="33"/>
  <c r="H10" i="33"/>
  <c r="L10" i="33" s="1"/>
  <c r="I10" i="33"/>
  <c r="K10" i="33"/>
  <c r="M10" i="33" s="1"/>
  <c r="J10" i="33"/>
  <c r="E11" i="33"/>
  <c r="E13" i="33"/>
  <c r="E15" i="33"/>
  <c r="E17" i="33" s="1"/>
  <c r="G11" i="33"/>
  <c r="M11" i="33" s="1"/>
  <c r="K11" i="33"/>
  <c r="D12" i="33"/>
  <c r="E12" i="33"/>
  <c r="F12" i="33"/>
  <c r="G12" i="33"/>
  <c r="H12" i="33"/>
  <c r="I12" i="33"/>
  <c r="J12" i="33"/>
  <c r="K12" i="33"/>
  <c r="D13" i="33"/>
  <c r="F13" i="33"/>
  <c r="G13" i="33"/>
  <c r="H13" i="33"/>
  <c r="J13" i="33"/>
  <c r="J15" i="33"/>
  <c r="K13" i="33"/>
  <c r="K15" i="33"/>
  <c r="D14" i="33"/>
  <c r="E14" i="33"/>
  <c r="F14" i="33"/>
  <c r="G14" i="33"/>
  <c r="H14" i="33"/>
  <c r="L14" i="33" s="1"/>
  <c r="I14" i="33"/>
  <c r="K14" i="33"/>
  <c r="J14" i="33"/>
  <c r="D15" i="33"/>
  <c r="F15" i="33"/>
  <c r="G15" i="33"/>
  <c r="H15" i="33"/>
  <c r="L15" i="33"/>
  <c r="I8" i="29"/>
  <c r="H8" i="29"/>
  <c r="H8" i="33"/>
  <c r="G8" i="29"/>
  <c r="F8" i="29"/>
  <c r="F8" i="33"/>
  <c r="E8" i="33"/>
  <c r="E16" i="33" s="1"/>
  <c r="G8" i="33"/>
  <c r="I8" i="33"/>
  <c r="J8" i="33"/>
  <c r="K8" i="33"/>
  <c r="D8" i="33"/>
  <c r="E30" i="33"/>
  <c r="L24" i="33"/>
  <c r="M21" i="33"/>
  <c r="M32" i="30"/>
  <c r="L32" i="30"/>
  <c r="M31" i="30"/>
  <c r="L31" i="30"/>
  <c r="N31" i="30"/>
  <c r="K30" i="30"/>
  <c r="J30" i="30"/>
  <c r="I30" i="30"/>
  <c r="G30" i="30"/>
  <c r="E30" i="30"/>
  <c r="H30" i="30"/>
  <c r="F30" i="30"/>
  <c r="D30" i="30"/>
  <c r="K29" i="30"/>
  <c r="J29" i="30"/>
  <c r="I29" i="30"/>
  <c r="M29" i="30" s="1"/>
  <c r="G29" i="30"/>
  <c r="E29" i="30"/>
  <c r="H29" i="30"/>
  <c r="F29" i="30"/>
  <c r="L29" i="30" s="1"/>
  <c r="N29" i="30" s="1"/>
  <c r="D29" i="30"/>
  <c r="M28" i="30"/>
  <c r="L28" i="30"/>
  <c r="M27" i="30"/>
  <c r="L27" i="30"/>
  <c r="N27" i="30"/>
  <c r="M26" i="30"/>
  <c r="L26" i="30"/>
  <c r="L25" i="30"/>
  <c r="N25" i="30" s="1"/>
  <c r="M25" i="30"/>
  <c r="M24" i="30"/>
  <c r="L24" i="30"/>
  <c r="N24" i="30"/>
  <c r="M23" i="30"/>
  <c r="L23" i="30"/>
  <c r="N23" i="30"/>
  <c r="M22" i="30"/>
  <c r="L22" i="30"/>
  <c r="L21" i="30"/>
  <c r="M21" i="30"/>
  <c r="N21" i="30"/>
  <c r="M19" i="30"/>
  <c r="L19" i="30"/>
  <c r="N19" i="30"/>
  <c r="M18" i="30"/>
  <c r="L18" i="30"/>
  <c r="N18" i="30"/>
  <c r="K17" i="30"/>
  <c r="J17" i="30"/>
  <c r="I17" i="30"/>
  <c r="H17" i="30"/>
  <c r="F17" i="30"/>
  <c r="D17" i="30"/>
  <c r="L17" i="30"/>
  <c r="G17" i="30"/>
  <c r="E17" i="30"/>
  <c r="K16" i="30"/>
  <c r="J16" i="30"/>
  <c r="I16" i="30"/>
  <c r="H16" i="30"/>
  <c r="G16" i="30"/>
  <c r="F16" i="30"/>
  <c r="E16" i="30"/>
  <c r="D16" i="30"/>
  <c r="M15" i="30"/>
  <c r="L15" i="30"/>
  <c r="N15" i="30"/>
  <c r="M14" i="30"/>
  <c r="L14" i="30"/>
  <c r="N14" i="30"/>
  <c r="M13" i="30"/>
  <c r="L13" i="30"/>
  <c r="M12" i="30"/>
  <c r="L12" i="30"/>
  <c r="N12" i="30" s="1"/>
  <c r="M11" i="30"/>
  <c r="L11" i="30"/>
  <c r="M10" i="30"/>
  <c r="L10" i="30"/>
  <c r="M9" i="30"/>
  <c r="L9" i="30"/>
  <c r="N9" i="30"/>
  <c r="L8" i="30"/>
  <c r="M8" i="30"/>
  <c r="N8" i="30"/>
  <c r="M32" i="29"/>
  <c r="L32" i="29"/>
  <c r="N32" i="29"/>
  <c r="L31" i="29"/>
  <c r="M31" i="29"/>
  <c r="N31" i="29"/>
  <c r="K30" i="29"/>
  <c r="J30" i="29"/>
  <c r="I30" i="29"/>
  <c r="H30" i="29"/>
  <c r="F30" i="29"/>
  <c r="D30" i="29"/>
  <c r="L30" i="29"/>
  <c r="G30" i="29"/>
  <c r="E30" i="29"/>
  <c r="K29" i="29"/>
  <c r="J29" i="29"/>
  <c r="I29" i="29"/>
  <c r="H29" i="29"/>
  <c r="F29" i="29"/>
  <c r="D29" i="29"/>
  <c r="L29" i="29"/>
  <c r="G29" i="29"/>
  <c r="E29" i="29"/>
  <c r="M28" i="29"/>
  <c r="L28" i="29"/>
  <c r="N28" i="29"/>
  <c r="M27" i="29"/>
  <c r="L27" i="29"/>
  <c r="N27" i="29"/>
  <c r="M26" i="29"/>
  <c r="L26" i="29"/>
  <c r="N26" i="29"/>
  <c r="M25" i="29"/>
  <c r="L25" i="29"/>
  <c r="N25" i="29"/>
  <c r="M24" i="29"/>
  <c r="L24" i="29"/>
  <c r="N24" i="29"/>
  <c r="L23" i="29"/>
  <c r="M23" i="29"/>
  <c r="N23" i="29"/>
  <c r="M22" i="29"/>
  <c r="L22" i="29"/>
  <c r="N22" i="29"/>
  <c r="M21" i="29"/>
  <c r="L21" i="29"/>
  <c r="N21" i="29"/>
  <c r="M19" i="29"/>
  <c r="L19" i="29"/>
  <c r="L18" i="29"/>
  <c r="M18" i="29"/>
  <c r="N18" i="29"/>
  <c r="K17" i="29"/>
  <c r="J17" i="29"/>
  <c r="I17" i="29"/>
  <c r="H17" i="29"/>
  <c r="G17" i="29"/>
  <c r="F17" i="29"/>
  <c r="E17" i="29"/>
  <c r="D17" i="29"/>
  <c r="K16" i="29"/>
  <c r="J16" i="29"/>
  <c r="I16" i="29"/>
  <c r="H16" i="29"/>
  <c r="G16" i="29"/>
  <c r="F16" i="29"/>
  <c r="E16" i="29"/>
  <c r="D16" i="29"/>
  <c r="M15" i="29"/>
  <c r="L15" i="29"/>
  <c r="N15" i="29"/>
  <c r="M14" i="29"/>
  <c r="L14" i="29"/>
  <c r="N14" i="29"/>
  <c r="M13" i="29"/>
  <c r="L13" i="29"/>
  <c r="M12" i="29"/>
  <c r="L12" i="29"/>
  <c r="N12" i="29"/>
  <c r="M11" i="29"/>
  <c r="L11" i="29"/>
  <c r="M10" i="29"/>
  <c r="L10" i="29"/>
  <c r="N10" i="29"/>
  <c r="M9" i="29"/>
  <c r="L9" i="29"/>
  <c r="M8" i="29"/>
  <c r="L8" i="29"/>
  <c r="N8" i="29"/>
  <c r="L32" i="28"/>
  <c r="M32" i="28"/>
  <c r="N32" i="28"/>
  <c r="M31" i="28"/>
  <c r="L31" i="28"/>
  <c r="N31" i="28"/>
  <c r="K30" i="28"/>
  <c r="J30" i="28"/>
  <c r="I30" i="28"/>
  <c r="H30" i="28"/>
  <c r="G30" i="28"/>
  <c r="F30" i="28"/>
  <c r="D30" i="28"/>
  <c r="L30" i="28"/>
  <c r="E30" i="28"/>
  <c r="K29" i="28"/>
  <c r="J29" i="28"/>
  <c r="I29" i="28"/>
  <c r="G29" i="28"/>
  <c r="E29" i="28"/>
  <c r="M29" i="28"/>
  <c r="H29" i="28"/>
  <c r="F29" i="28"/>
  <c r="D29" i="28"/>
  <c r="L29" i="28"/>
  <c r="N29" i="28"/>
  <c r="M28" i="28"/>
  <c r="L28" i="28"/>
  <c r="M27" i="28"/>
  <c r="L27" i="28"/>
  <c r="N27" i="28"/>
  <c r="M26" i="28"/>
  <c r="L26" i="28"/>
  <c r="N26" i="28"/>
  <c r="M25" i="28"/>
  <c r="L25" i="28"/>
  <c r="N25" i="28"/>
  <c r="L24" i="28"/>
  <c r="M24" i="28"/>
  <c r="N24" i="28"/>
  <c r="M23" i="28"/>
  <c r="L23" i="28"/>
  <c r="N23" i="28"/>
  <c r="M22" i="28"/>
  <c r="L22" i="28"/>
  <c r="N22" i="28"/>
  <c r="M21" i="28"/>
  <c r="L21" i="28"/>
  <c r="N21" i="28"/>
  <c r="M19" i="28"/>
  <c r="L19" i="28"/>
  <c r="M18" i="28"/>
  <c r="L18" i="28"/>
  <c r="N18" i="28"/>
  <c r="K17" i="28"/>
  <c r="J17" i="28"/>
  <c r="I17" i="28"/>
  <c r="H17" i="28"/>
  <c r="G17" i="28"/>
  <c r="F17" i="28"/>
  <c r="E17" i="28"/>
  <c r="D17" i="28"/>
  <c r="L17" i="28" s="1"/>
  <c r="N17" i="28" s="1"/>
  <c r="A5" i="28" s="1"/>
  <c r="K16" i="28"/>
  <c r="J16" i="28"/>
  <c r="I16" i="28"/>
  <c r="H16" i="28"/>
  <c r="G16" i="28"/>
  <c r="F16" i="28"/>
  <c r="E16" i="28"/>
  <c r="D16" i="28"/>
  <c r="L16" i="28" s="1"/>
  <c r="N16" i="28" s="1"/>
  <c r="A4" i="28" s="1"/>
  <c r="L15" i="28"/>
  <c r="M15" i="28"/>
  <c r="N15" i="28" s="1"/>
  <c r="M14" i="28"/>
  <c r="L14" i="28"/>
  <c r="M13" i="28"/>
  <c r="L13" i="28"/>
  <c r="M12" i="28"/>
  <c r="N12" i="28" s="1"/>
  <c r="L12" i="28"/>
  <c r="M11" i="28"/>
  <c r="L11" i="28"/>
  <c r="N11" i="28" s="1"/>
  <c r="L10" i="28"/>
  <c r="N10" i="28" s="1"/>
  <c r="M10" i="28"/>
  <c r="M9" i="28"/>
  <c r="N9" i="28" s="1"/>
  <c r="L9" i="28"/>
  <c r="M8" i="28"/>
  <c r="L8" i="28"/>
  <c r="M32" i="27"/>
  <c r="L32" i="27"/>
  <c r="N32" i="27" s="1"/>
  <c r="M31" i="27"/>
  <c r="L31" i="27"/>
  <c r="N31" i="27" s="1"/>
  <c r="K30" i="27"/>
  <c r="J30" i="27"/>
  <c r="I30" i="27"/>
  <c r="H30" i="27"/>
  <c r="G30" i="27"/>
  <c r="F30" i="27"/>
  <c r="E30" i="27"/>
  <c r="D30" i="27"/>
  <c r="K29" i="27"/>
  <c r="J29" i="27"/>
  <c r="I29" i="27"/>
  <c r="H29" i="27"/>
  <c r="G29" i="27"/>
  <c r="F29" i="27"/>
  <c r="E29" i="27"/>
  <c r="D29" i="27"/>
  <c r="M28" i="27"/>
  <c r="L28" i="27"/>
  <c r="N28" i="27" s="1"/>
  <c r="M27" i="27"/>
  <c r="L27" i="27"/>
  <c r="N27" i="27" s="1"/>
  <c r="M26" i="27"/>
  <c r="L26" i="27"/>
  <c r="M25" i="27"/>
  <c r="L25" i="27"/>
  <c r="N25" i="27" s="1"/>
  <c r="M24" i="27"/>
  <c r="L24" i="27"/>
  <c r="M23" i="27"/>
  <c r="L23" i="27"/>
  <c r="N23" i="27"/>
  <c r="M22" i="27"/>
  <c r="L22" i="27"/>
  <c r="N22" i="27" s="1"/>
  <c r="L21" i="27"/>
  <c r="M21" i="27"/>
  <c r="M19" i="27"/>
  <c r="L19" i="27"/>
  <c r="M18" i="27"/>
  <c r="L18" i="27"/>
  <c r="K17" i="27"/>
  <c r="J17" i="27"/>
  <c r="I17" i="27"/>
  <c r="H17" i="27"/>
  <c r="G17" i="27"/>
  <c r="M17" i="27" s="1"/>
  <c r="F17" i="27"/>
  <c r="E17" i="27"/>
  <c r="D17" i="27"/>
  <c r="K16" i="27"/>
  <c r="J16" i="27"/>
  <c r="I16" i="27"/>
  <c r="H16" i="27"/>
  <c r="G16" i="27"/>
  <c r="F16" i="27"/>
  <c r="E16" i="27"/>
  <c r="D16" i="27"/>
  <c r="M15" i="27"/>
  <c r="L15" i="27"/>
  <c r="N15" i="27"/>
  <c r="M14" i="27"/>
  <c r="L14" i="27"/>
  <c r="N14" i="27" s="1"/>
  <c r="M13" i="27"/>
  <c r="L13" i="27"/>
  <c r="M12" i="27"/>
  <c r="L12" i="27"/>
  <c r="M11" i="27"/>
  <c r="L11" i="27"/>
  <c r="N11" i="27"/>
  <c r="M10" i="27"/>
  <c r="L10" i="27"/>
  <c r="N10" i="27" s="1"/>
  <c r="M9" i="27"/>
  <c r="L9" i="27"/>
  <c r="M8" i="27"/>
  <c r="L8" i="27"/>
  <c r="M32" i="26"/>
  <c r="L32" i="26"/>
  <c r="N32" i="26"/>
  <c r="L31" i="26"/>
  <c r="M31" i="26"/>
  <c r="N31" i="26"/>
  <c r="H30" i="26"/>
  <c r="F30" i="26"/>
  <c r="D30" i="26"/>
  <c r="J30" i="26"/>
  <c r="L30" i="26"/>
  <c r="K30" i="26"/>
  <c r="I30" i="26"/>
  <c r="G30" i="26"/>
  <c r="E30" i="26"/>
  <c r="K29" i="26"/>
  <c r="J29" i="26"/>
  <c r="I29" i="26"/>
  <c r="G29" i="26"/>
  <c r="E29" i="26"/>
  <c r="M29" i="26"/>
  <c r="H29" i="26"/>
  <c r="F29" i="26"/>
  <c r="D29" i="26"/>
  <c r="L29" i="26"/>
  <c r="M28" i="26"/>
  <c r="L28" i="26"/>
  <c r="N28" i="26"/>
  <c r="M27" i="26"/>
  <c r="L27" i="26"/>
  <c r="M26" i="26"/>
  <c r="L26" i="26"/>
  <c r="N26" i="26"/>
  <c r="M25" i="26"/>
  <c r="L25" i="26"/>
  <c r="N25" i="26"/>
  <c r="M24" i="26"/>
  <c r="L24" i="26"/>
  <c r="N24" i="26"/>
  <c r="L23" i="26"/>
  <c r="M23" i="26"/>
  <c r="N23" i="26"/>
  <c r="M22" i="26"/>
  <c r="L22" i="26"/>
  <c r="N22" i="26"/>
  <c r="L21" i="26"/>
  <c r="M21" i="26"/>
  <c r="N21" i="26"/>
  <c r="M19" i="26"/>
  <c r="L19" i="26"/>
  <c r="N19" i="26"/>
  <c r="M18" i="26"/>
  <c r="L18" i="26"/>
  <c r="N18" i="26"/>
  <c r="K17" i="26"/>
  <c r="J17" i="26"/>
  <c r="I17" i="26"/>
  <c r="H17" i="26"/>
  <c r="F17" i="26"/>
  <c r="D17" i="26"/>
  <c r="L17" i="26"/>
  <c r="G17" i="26"/>
  <c r="E17" i="26"/>
  <c r="K16" i="26"/>
  <c r="J16" i="26"/>
  <c r="I16" i="26"/>
  <c r="H16" i="26"/>
  <c r="G16" i="26"/>
  <c r="F16" i="26"/>
  <c r="E16" i="26"/>
  <c r="D16" i="26"/>
  <c r="M15" i="26"/>
  <c r="L15" i="26"/>
  <c r="N15" i="26"/>
  <c r="M14" i="26"/>
  <c r="L14" i="26"/>
  <c r="M13" i="26"/>
  <c r="L13" i="26"/>
  <c r="M12" i="26"/>
  <c r="L12" i="26"/>
  <c r="M11" i="26"/>
  <c r="L11" i="26"/>
  <c r="M10" i="26"/>
  <c r="L10" i="26"/>
  <c r="N10" i="26"/>
  <c r="M9" i="26"/>
  <c r="L9" i="26"/>
  <c r="M8" i="26"/>
  <c r="L8" i="26"/>
  <c r="N8" i="26"/>
  <c r="M32" i="25"/>
  <c r="L32" i="25"/>
  <c r="N32" i="25"/>
  <c r="M31" i="25"/>
  <c r="L31" i="25"/>
  <c r="N31" i="25"/>
  <c r="K30" i="25"/>
  <c r="J30" i="25"/>
  <c r="I30" i="25"/>
  <c r="M30" i="25" s="1"/>
  <c r="G30" i="25"/>
  <c r="E30" i="25"/>
  <c r="H30" i="25"/>
  <c r="F30" i="25"/>
  <c r="D30" i="25"/>
  <c r="K29" i="25"/>
  <c r="M29" i="25" s="1"/>
  <c r="J29" i="25"/>
  <c r="I29" i="25"/>
  <c r="H29" i="25"/>
  <c r="G29" i="25"/>
  <c r="F29" i="25"/>
  <c r="E29" i="25"/>
  <c r="D29" i="25"/>
  <c r="M28" i="25"/>
  <c r="L28" i="25"/>
  <c r="N28" i="25"/>
  <c r="M27" i="25"/>
  <c r="L27" i="25"/>
  <c r="N27" i="25"/>
  <c r="M26" i="25"/>
  <c r="L26" i="25"/>
  <c r="M25" i="25"/>
  <c r="L25" i="25"/>
  <c r="M24" i="25"/>
  <c r="L24" i="25"/>
  <c r="N24" i="25"/>
  <c r="M23" i="25"/>
  <c r="L23" i="25"/>
  <c r="N23" i="25"/>
  <c r="M22" i="25"/>
  <c r="L22" i="25"/>
  <c r="N22" i="25"/>
  <c r="M21" i="25"/>
  <c r="L21" i="25"/>
  <c r="N21" i="25"/>
  <c r="M19" i="25"/>
  <c r="L19" i="25"/>
  <c r="M18" i="25"/>
  <c r="L18" i="25"/>
  <c r="N18" i="25"/>
  <c r="K17" i="25"/>
  <c r="E17" i="25"/>
  <c r="D17" i="25"/>
  <c r="K16" i="25"/>
  <c r="M16" i="25" s="1"/>
  <c r="J16" i="25"/>
  <c r="F16" i="25"/>
  <c r="E16" i="25"/>
  <c r="D16" i="25"/>
  <c r="M15" i="25"/>
  <c r="L15" i="25"/>
  <c r="N15" i="25"/>
  <c r="M14" i="25"/>
  <c r="L14" i="25"/>
  <c r="N14" i="25"/>
  <c r="M13" i="25"/>
  <c r="L13" i="25"/>
  <c r="M12" i="25"/>
  <c r="L12" i="25"/>
  <c r="M11" i="25"/>
  <c r="L11" i="25"/>
  <c r="N11" i="25"/>
  <c r="M10" i="25"/>
  <c r="L10" i="25"/>
  <c r="M9" i="25"/>
  <c r="L9" i="25"/>
  <c r="M8" i="25"/>
  <c r="L8" i="25"/>
  <c r="N8" i="25"/>
  <c r="N12" i="27"/>
  <c r="L16" i="30"/>
  <c r="M17" i="26"/>
  <c r="N17" i="26"/>
  <c r="N13" i="26"/>
  <c r="N12" i="26"/>
  <c r="N13" i="29"/>
  <c r="N9" i="29"/>
  <c r="N9" i="27"/>
  <c r="M30" i="29"/>
  <c r="N30" i="29"/>
  <c r="M29" i="29"/>
  <c r="N29" i="29"/>
  <c r="M16" i="29"/>
  <c r="L17" i="29"/>
  <c r="N11" i="29"/>
  <c r="M17" i="29"/>
  <c r="L16" i="29"/>
  <c r="M30" i="26"/>
  <c r="N30" i="26"/>
  <c r="N27" i="26"/>
  <c r="N29" i="26"/>
  <c r="N11" i="26"/>
  <c r="N14" i="26"/>
  <c r="N9" i="26"/>
  <c r="L16" i="26"/>
  <c r="M16" i="26"/>
  <c r="N28" i="30"/>
  <c r="N11" i="30"/>
  <c r="N13" i="30"/>
  <c r="N10" i="30"/>
  <c r="M17" i="30"/>
  <c r="N17" i="30"/>
  <c r="L17" i="27"/>
  <c r="N13" i="27"/>
  <c r="N13" i="28"/>
  <c r="M16" i="28"/>
  <c r="M30" i="28"/>
  <c r="N28" i="28"/>
  <c r="N14" i="28"/>
  <c r="N8" i="28"/>
  <c r="M17" i="28"/>
  <c r="N10" i="25"/>
  <c r="L29" i="25"/>
  <c r="L30" i="25"/>
  <c r="N30" i="28"/>
  <c r="V28" i="8"/>
  <c r="A5" i="26"/>
  <c r="N16" i="26"/>
  <c r="A4" i="26"/>
  <c r="N16" i="29"/>
  <c r="A4" i="29"/>
  <c r="N17" i="29"/>
  <c r="A5" i="29"/>
  <c r="F6" i="3"/>
  <c r="H2" i="24"/>
  <c r="G2" i="24"/>
  <c r="F2" i="24"/>
  <c r="E2" i="24"/>
  <c r="D2" i="24"/>
  <c r="C2" i="24"/>
  <c r="B2" i="24"/>
  <c r="C2" i="20"/>
  <c r="T42" i="38"/>
  <c r="T34" i="38"/>
  <c r="T26" i="38"/>
  <c r="T18" i="38"/>
  <c r="T10" i="38"/>
  <c r="T44" i="37"/>
  <c r="T36" i="37"/>
  <c r="T28" i="37"/>
  <c r="T20" i="37"/>
  <c r="T12" i="37"/>
  <c r="T46" i="36"/>
  <c r="T38" i="36"/>
  <c r="T30" i="36"/>
  <c r="T22" i="36"/>
  <c r="T14" i="36"/>
  <c r="T48" i="35"/>
  <c r="T40" i="35"/>
  <c r="T32" i="35"/>
  <c r="T24" i="35"/>
  <c r="T16" i="35"/>
  <c r="T8" i="35"/>
  <c r="T42" i="34"/>
  <c r="T34" i="34"/>
  <c r="T26" i="34"/>
  <c r="T18" i="34"/>
  <c r="T10" i="34"/>
  <c r="T29" i="38"/>
  <c r="T31" i="37"/>
  <c r="T15" i="37"/>
  <c r="T41" i="36"/>
  <c r="T25" i="36"/>
  <c r="T9" i="36"/>
  <c r="T11" i="35"/>
  <c r="T21" i="34"/>
  <c r="T12" i="38"/>
  <c r="T22" i="37"/>
  <c r="T24" i="36"/>
  <c r="T34" i="35"/>
  <c r="T36" i="34"/>
  <c r="T41" i="38"/>
  <c r="T33" i="38"/>
  <c r="T25" i="38"/>
  <c r="T17" i="38"/>
  <c r="T9" i="38"/>
  <c r="T43" i="37"/>
  <c r="T35" i="37"/>
  <c r="T27" i="37"/>
  <c r="T19" i="37"/>
  <c r="T11" i="37"/>
  <c r="T45" i="36"/>
  <c r="T37" i="36"/>
  <c r="T29" i="36"/>
  <c r="T21" i="36"/>
  <c r="T13" i="36"/>
  <c r="T47" i="35"/>
  <c r="T39" i="35"/>
  <c r="T31" i="35"/>
  <c r="T23" i="35"/>
  <c r="T15" i="35"/>
  <c r="T7" i="35"/>
  <c r="T41" i="34"/>
  <c r="T33" i="34"/>
  <c r="T25" i="34"/>
  <c r="T17" i="34"/>
  <c r="T9" i="34"/>
  <c r="T47" i="37"/>
  <c r="T27" i="35"/>
  <c r="T48" i="38"/>
  <c r="T40" i="38"/>
  <c r="T32" i="38"/>
  <c r="T24" i="38"/>
  <c r="T16" i="38"/>
  <c r="T8" i="38"/>
  <c r="T42" i="37"/>
  <c r="T34" i="37"/>
  <c r="T26" i="37"/>
  <c r="T18" i="37"/>
  <c r="T10" i="37"/>
  <c r="T44" i="36"/>
  <c r="T36" i="36"/>
  <c r="T28" i="36"/>
  <c r="T20" i="36"/>
  <c r="T12" i="36"/>
  <c r="T46" i="35"/>
  <c r="T38" i="35"/>
  <c r="T30" i="35"/>
  <c r="T22" i="35"/>
  <c r="T14" i="35"/>
  <c r="T48" i="34"/>
  <c r="T40" i="34"/>
  <c r="T32" i="34"/>
  <c r="T24" i="34"/>
  <c r="T16" i="34"/>
  <c r="T8" i="34"/>
  <c r="T19" i="35"/>
  <c r="T13" i="34"/>
  <c r="T28" i="38"/>
  <c r="T48" i="36"/>
  <c r="T42" i="35"/>
  <c r="T10" i="35"/>
  <c r="T20" i="34"/>
  <c r="T47" i="38"/>
  <c r="T39" i="38"/>
  <c r="T31" i="38"/>
  <c r="T23" i="38"/>
  <c r="T15" i="38"/>
  <c r="T7" i="38"/>
  <c r="T41" i="37"/>
  <c r="T33" i="37"/>
  <c r="T25" i="37"/>
  <c r="T17" i="37"/>
  <c r="T9" i="37"/>
  <c r="T43" i="36"/>
  <c r="T35" i="36"/>
  <c r="T27" i="36"/>
  <c r="T19" i="36"/>
  <c r="T11" i="36"/>
  <c r="T45" i="35"/>
  <c r="T37" i="35"/>
  <c r="T29" i="35"/>
  <c r="T21" i="35"/>
  <c r="T13" i="35"/>
  <c r="T47" i="34"/>
  <c r="T39" i="34"/>
  <c r="T31" i="34"/>
  <c r="T23" i="34"/>
  <c r="T15" i="34"/>
  <c r="T7" i="34"/>
  <c r="T21" i="38"/>
  <c r="T45" i="34"/>
  <c r="T46" i="37"/>
  <c r="T16" i="36"/>
  <c r="T44" i="34"/>
  <c r="T46" i="38"/>
  <c r="T38" i="38"/>
  <c r="T30" i="38"/>
  <c r="T22" i="38"/>
  <c r="T14" i="38"/>
  <c r="T48" i="37"/>
  <c r="T40" i="37"/>
  <c r="T32" i="37"/>
  <c r="T24" i="37"/>
  <c r="T16" i="37"/>
  <c r="T8" i="37"/>
  <c r="T42" i="36"/>
  <c r="T34" i="36"/>
  <c r="T26" i="36"/>
  <c r="T18" i="36"/>
  <c r="T10" i="36"/>
  <c r="T44" i="35"/>
  <c r="T36" i="35"/>
  <c r="T28" i="35"/>
  <c r="T20" i="35"/>
  <c r="T12" i="35"/>
  <c r="T46" i="34"/>
  <c r="T38" i="34"/>
  <c r="T30" i="34"/>
  <c r="T22" i="34"/>
  <c r="T14" i="34"/>
  <c r="T37" i="38"/>
  <c r="T23" i="37"/>
  <c r="T7" i="37"/>
  <c r="T33" i="36"/>
  <c r="T17" i="36"/>
  <c r="T35" i="35"/>
  <c r="T37" i="34"/>
  <c r="T20" i="38"/>
  <c r="T30" i="37"/>
  <c r="T32" i="36"/>
  <c r="T26" i="35"/>
  <c r="T28" i="34"/>
  <c r="T45" i="38"/>
  <c r="T44" i="38"/>
  <c r="T43" i="38"/>
  <c r="T35" i="38"/>
  <c r="T27" i="38"/>
  <c r="T19" i="38"/>
  <c r="T11" i="38"/>
  <c r="T45" i="37"/>
  <c r="T37" i="37"/>
  <c r="T29" i="37"/>
  <c r="T21" i="37"/>
  <c r="T13" i="37"/>
  <c r="T47" i="36"/>
  <c r="T39" i="36"/>
  <c r="T31" i="36"/>
  <c r="T23" i="36"/>
  <c r="T15" i="36"/>
  <c r="T7" i="36"/>
  <c r="T41" i="35"/>
  <c r="T33" i="35"/>
  <c r="T25" i="35"/>
  <c r="T17" i="35"/>
  <c r="T9" i="35"/>
  <c r="T43" i="34"/>
  <c r="T35" i="34"/>
  <c r="T27" i="34"/>
  <c r="T19" i="34"/>
  <c r="T11" i="34"/>
  <c r="T39" i="37"/>
  <c r="T43" i="35"/>
  <c r="T29" i="34"/>
  <c r="T36" i="38"/>
  <c r="T38" i="37"/>
  <c r="T14" i="37"/>
  <c r="T40" i="36"/>
  <c r="T8" i="36"/>
  <c r="T18" i="35"/>
  <c r="T12" i="34"/>
  <c r="T41" i="32"/>
  <c r="T33" i="32"/>
  <c r="T25" i="32"/>
  <c r="T17" i="32"/>
  <c r="T9" i="32"/>
  <c r="T44" i="31"/>
  <c r="T36" i="31"/>
  <c r="T28" i="31"/>
  <c r="T20" i="31"/>
  <c r="T12" i="31"/>
  <c r="T44" i="32"/>
  <c r="T15" i="31"/>
  <c r="T27" i="32"/>
  <c r="T22" i="31"/>
  <c r="T48" i="32"/>
  <c r="T40" i="32"/>
  <c r="T32" i="32"/>
  <c r="T24" i="32"/>
  <c r="T16" i="32"/>
  <c r="T8" i="32"/>
  <c r="T43" i="31"/>
  <c r="T35" i="31"/>
  <c r="T27" i="31"/>
  <c r="T19" i="31"/>
  <c r="T11" i="31"/>
  <c r="T47" i="31"/>
  <c r="T7" i="31"/>
  <c r="T43" i="32"/>
  <c r="T30" i="31"/>
  <c r="T47" i="32"/>
  <c r="T39" i="32"/>
  <c r="T31" i="32"/>
  <c r="T23" i="32"/>
  <c r="T15" i="32"/>
  <c r="T7" i="32"/>
  <c r="T42" i="31"/>
  <c r="T34" i="31"/>
  <c r="T26" i="31"/>
  <c r="T18" i="31"/>
  <c r="T10" i="31"/>
  <c r="T28" i="32"/>
  <c r="T23" i="31"/>
  <c r="T19" i="32"/>
  <c r="T14" i="31"/>
  <c r="T46" i="32"/>
  <c r="T38" i="32"/>
  <c r="T30" i="32"/>
  <c r="T22" i="32"/>
  <c r="T14" i="32"/>
  <c r="T41" i="31"/>
  <c r="T33" i="31"/>
  <c r="T25" i="31"/>
  <c r="T17" i="31"/>
  <c r="T9" i="31"/>
  <c r="T12" i="32"/>
  <c r="T11" i="32"/>
  <c r="T45" i="32"/>
  <c r="T37" i="32"/>
  <c r="T29" i="32"/>
  <c r="T21" i="32"/>
  <c r="T13" i="32"/>
  <c r="T48" i="31"/>
  <c r="T40" i="31"/>
  <c r="T32" i="31"/>
  <c r="T24" i="31"/>
  <c r="T16" i="31"/>
  <c r="T8" i="31"/>
  <c r="T36" i="32"/>
  <c r="T39" i="31"/>
  <c r="T35" i="32"/>
  <c r="T38" i="31"/>
  <c r="T42" i="32"/>
  <c r="T34" i="32"/>
  <c r="T26" i="32"/>
  <c r="T18" i="32"/>
  <c r="T10" i="32"/>
  <c r="T45" i="31"/>
  <c r="T37" i="31"/>
  <c r="T29" i="31"/>
  <c r="T21" i="31"/>
  <c r="T13" i="31"/>
  <c r="T20" i="32"/>
  <c r="T31" i="31"/>
  <c r="T46" i="31"/>
  <c r="I2" i="24"/>
  <c r="G16" i="20"/>
  <c r="P8" i="3"/>
  <c r="Q8" i="3"/>
  <c r="R8" i="3"/>
  <c r="S8" i="3"/>
  <c r="T8" i="3"/>
  <c r="U8" i="3"/>
  <c r="V8" i="3"/>
  <c r="P14" i="3"/>
  <c r="Q14" i="3"/>
  <c r="R14" i="3"/>
  <c r="S14" i="3"/>
  <c r="T14" i="3"/>
  <c r="U14" i="3"/>
  <c r="V14" i="3"/>
  <c r="O14" i="3"/>
  <c r="O8" i="3"/>
  <c r="E14" i="3"/>
  <c r="F14" i="3"/>
  <c r="G14" i="3"/>
  <c r="H14" i="3"/>
  <c r="I14" i="3"/>
  <c r="J14" i="3"/>
  <c r="K14" i="3"/>
  <c r="D14" i="3"/>
  <c r="E5" i="3"/>
  <c r="F5" i="3"/>
  <c r="G5" i="3"/>
  <c r="H5" i="3"/>
  <c r="I5" i="3"/>
  <c r="J5" i="3"/>
  <c r="K5" i="3"/>
  <c r="E6" i="3"/>
  <c r="G6" i="3"/>
  <c r="H6" i="3"/>
  <c r="I6" i="3"/>
  <c r="J6" i="3"/>
  <c r="K6" i="3"/>
  <c r="E7" i="3"/>
  <c r="F7" i="3"/>
  <c r="G7" i="3"/>
  <c r="H7" i="3"/>
  <c r="I7" i="3"/>
  <c r="J7" i="3"/>
  <c r="K7" i="3"/>
  <c r="E8" i="3"/>
  <c r="F8" i="3"/>
  <c r="G8" i="3"/>
  <c r="H8" i="3"/>
  <c r="I8" i="3"/>
  <c r="J8" i="3"/>
  <c r="K8" i="3"/>
  <c r="E10" i="3"/>
  <c r="F10" i="3"/>
  <c r="G10" i="3"/>
  <c r="H10" i="3"/>
  <c r="I10" i="3"/>
  <c r="J10" i="3"/>
  <c r="K10" i="3"/>
  <c r="D8" i="3"/>
  <c r="D10" i="3"/>
  <c r="E9" i="3"/>
  <c r="F9" i="3"/>
  <c r="G9" i="3"/>
  <c r="H9" i="3"/>
  <c r="I9" i="3"/>
  <c r="J9" i="3"/>
  <c r="K9" i="3"/>
  <c r="D9" i="3"/>
  <c r="X14" i="3"/>
  <c r="W14" i="3"/>
  <c r="M14" i="3"/>
  <c r="L14" i="3"/>
  <c r="X8" i="3"/>
  <c r="W8" i="3"/>
  <c r="M8" i="3"/>
  <c r="L8" i="3"/>
  <c r="P11" i="3"/>
  <c r="Q11" i="3"/>
  <c r="R11" i="3"/>
  <c r="S11" i="3"/>
  <c r="T11" i="3"/>
  <c r="U11" i="3"/>
  <c r="V11" i="3"/>
  <c r="P12" i="3"/>
  <c r="Q12" i="3"/>
  <c r="R12" i="3"/>
  <c r="S12" i="3"/>
  <c r="T12" i="3"/>
  <c r="U12" i="3"/>
  <c r="V12" i="3"/>
  <c r="P13" i="3"/>
  <c r="Q13" i="3"/>
  <c r="R13" i="3"/>
  <c r="S13" i="3"/>
  <c r="T13" i="3"/>
  <c r="U13" i="3"/>
  <c r="V13" i="3"/>
  <c r="P16" i="3"/>
  <c r="Q16" i="3"/>
  <c r="R16" i="3"/>
  <c r="S16" i="3"/>
  <c r="T16" i="3"/>
  <c r="U16" i="3"/>
  <c r="V16" i="3"/>
  <c r="O16" i="3"/>
  <c r="O13" i="3"/>
  <c r="O12" i="3"/>
  <c r="O11" i="3"/>
  <c r="P5" i="3"/>
  <c r="Q5" i="3"/>
  <c r="R5" i="3"/>
  <c r="S5" i="3"/>
  <c r="T5" i="3"/>
  <c r="U5" i="3"/>
  <c r="V5" i="3"/>
  <c r="P6" i="3"/>
  <c r="Q6" i="3"/>
  <c r="R6" i="3"/>
  <c r="S6" i="3"/>
  <c r="T6" i="3"/>
  <c r="U6" i="3"/>
  <c r="V6" i="3"/>
  <c r="P7" i="3"/>
  <c r="Q7" i="3"/>
  <c r="R7" i="3"/>
  <c r="S7" i="3"/>
  <c r="T7" i="3"/>
  <c r="U7" i="3"/>
  <c r="V7" i="3"/>
  <c r="P10" i="3"/>
  <c r="Q10" i="3"/>
  <c r="R10" i="3"/>
  <c r="S10" i="3"/>
  <c r="T10" i="3"/>
  <c r="U10" i="3"/>
  <c r="V10" i="3"/>
  <c r="O10" i="3"/>
  <c r="O7" i="3"/>
  <c r="O6" i="3"/>
  <c r="O5" i="3"/>
  <c r="E11" i="3"/>
  <c r="F11" i="3"/>
  <c r="G11" i="3"/>
  <c r="H11" i="3"/>
  <c r="I11" i="3"/>
  <c r="J11" i="3"/>
  <c r="K11" i="3"/>
  <c r="E12" i="3"/>
  <c r="F12" i="3"/>
  <c r="G12" i="3"/>
  <c r="H12" i="3"/>
  <c r="I12" i="3"/>
  <c r="J12" i="3"/>
  <c r="K12" i="3"/>
  <c r="E13" i="3"/>
  <c r="F13" i="3"/>
  <c r="G13" i="3"/>
  <c r="H13" i="3"/>
  <c r="I13" i="3"/>
  <c r="J13" i="3"/>
  <c r="K13" i="3"/>
  <c r="E16" i="3"/>
  <c r="F16" i="3"/>
  <c r="G16" i="3"/>
  <c r="H16" i="3"/>
  <c r="I16" i="3"/>
  <c r="J16" i="3"/>
  <c r="K16" i="3"/>
  <c r="D16" i="3"/>
  <c r="D13" i="3"/>
  <c r="D12" i="3"/>
  <c r="D11" i="3"/>
  <c r="D7" i="3"/>
  <c r="D6" i="3"/>
  <c r="D5" i="3"/>
  <c r="Z8" i="3"/>
  <c r="G15" i="20"/>
  <c r="G30" i="20"/>
  <c r="G29" i="20"/>
  <c r="G28" i="20"/>
  <c r="G27" i="20"/>
  <c r="G26" i="20"/>
  <c r="G25" i="20"/>
  <c r="G24" i="20"/>
  <c r="G23" i="20"/>
  <c r="G22" i="20"/>
  <c r="G21" i="20"/>
  <c r="G20" i="20"/>
  <c r="G19" i="20"/>
  <c r="G18" i="20"/>
  <c r="G17" i="20"/>
  <c r="Y14" i="3"/>
  <c r="Z14" i="3"/>
  <c r="N14" i="3"/>
  <c r="N8" i="3"/>
  <c r="M12" i="3"/>
  <c r="M13" i="3"/>
  <c r="L12" i="3"/>
  <c r="L16" i="3"/>
  <c r="M16" i="3"/>
  <c r="M11" i="3"/>
  <c r="L13" i="3"/>
  <c r="L11" i="3"/>
  <c r="W16" i="3"/>
  <c r="X16" i="3"/>
  <c r="K15" i="3"/>
  <c r="V15" i="3"/>
  <c r="M10" i="3"/>
  <c r="X10" i="3"/>
  <c r="L10" i="3"/>
  <c r="W10" i="3"/>
  <c r="Y10" i="3"/>
  <c r="W12" i="3"/>
  <c r="X12" i="3"/>
  <c r="W13" i="3"/>
  <c r="X11" i="3"/>
  <c r="W11" i="3"/>
  <c r="Y11" i="3"/>
  <c r="E15" i="3"/>
  <c r="F15" i="3"/>
  <c r="G15" i="3"/>
  <c r="H15" i="3"/>
  <c r="J15" i="3"/>
  <c r="P15" i="3"/>
  <c r="Q15" i="3"/>
  <c r="R15" i="3"/>
  <c r="S15" i="3"/>
  <c r="T15" i="3"/>
  <c r="U15" i="3"/>
  <c r="O15" i="3"/>
  <c r="D15" i="3"/>
  <c r="L7" i="3"/>
  <c r="M7" i="3"/>
  <c r="W7" i="3"/>
  <c r="X7" i="3"/>
  <c r="L6" i="3"/>
  <c r="M6" i="3"/>
  <c r="W6" i="3"/>
  <c r="X6" i="3"/>
  <c r="N12" i="3"/>
  <c r="Y16" i="3"/>
  <c r="Y7" i="3"/>
  <c r="N13" i="3"/>
  <c r="Y6" i="3"/>
  <c r="N6" i="3"/>
  <c r="N10" i="3"/>
  <c r="Y12" i="3"/>
  <c r="N7" i="3"/>
  <c r="N11" i="3"/>
  <c r="N16" i="3"/>
  <c r="X13" i="3"/>
  <c r="Y13" i="3"/>
  <c r="I15" i="3"/>
  <c r="M15" i="3"/>
  <c r="L15" i="3"/>
  <c r="X15" i="3"/>
  <c r="W15" i="3"/>
  <c r="P9" i="3"/>
  <c r="Q9" i="3"/>
  <c r="R9" i="3"/>
  <c r="S9" i="3"/>
  <c r="T9" i="3"/>
  <c r="U9" i="3"/>
  <c r="V9" i="3"/>
  <c r="O9" i="3"/>
  <c r="Y8" i="3"/>
  <c r="V5" i="8"/>
  <c r="V6" i="8"/>
  <c r="V3" i="8"/>
  <c r="V7" i="8"/>
  <c r="V8" i="8"/>
  <c r="V9" i="8"/>
  <c r="V10" i="8"/>
  <c r="V11" i="8"/>
  <c r="V12" i="8"/>
  <c r="V13" i="8"/>
  <c r="V14" i="8"/>
  <c r="V15" i="8"/>
  <c r="V16" i="8"/>
  <c r="V17" i="8"/>
  <c r="V18" i="8"/>
  <c r="V19" i="8"/>
  <c r="V20" i="8"/>
  <c r="V21" i="8"/>
  <c r="V22" i="8"/>
  <c r="V23" i="8"/>
  <c r="V24" i="8"/>
  <c r="V25" i="8"/>
  <c r="V26" i="8"/>
  <c r="V27" i="8"/>
  <c r="V29" i="8"/>
  <c r="V4" i="8"/>
  <c r="X5" i="3"/>
  <c r="M5" i="3"/>
  <c r="W5" i="3"/>
  <c r="L5" i="3"/>
  <c r="Y5" i="3"/>
  <c r="N5" i="3"/>
  <c r="Y15" i="3"/>
  <c r="N15" i="3"/>
  <c r="M9" i="3"/>
  <c r="L9" i="3"/>
  <c r="X9" i="3"/>
  <c r="N9" i="3"/>
  <c r="W9" i="3"/>
  <c r="Y9" i="3"/>
  <c r="Z12" i="3"/>
  <c r="Z10" i="3"/>
  <c r="G31" i="15"/>
  <c r="G34" i="15"/>
  <c r="G23" i="15"/>
  <c r="G39" i="15"/>
  <c r="G13" i="15"/>
  <c r="G17" i="15"/>
  <c r="G30" i="15"/>
  <c r="Z15" i="3"/>
  <c r="Z9" i="3"/>
  <c r="Z13" i="3"/>
  <c r="G32" i="15"/>
  <c r="G28" i="15"/>
  <c r="G22" i="15"/>
  <c r="G27" i="15"/>
  <c r="G19" i="15"/>
  <c r="G43" i="15"/>
  <c r="G35" i="15"/>
  <c r="G36" i="15"/>
  <c r="G29" i="15"/>
  <c r="G37" i="15"/>
  <c r="Z11" i="3"/>
  <c r="Z6" i="3"/>
  <c r="G46" i="15"/>
  <c r="Z7" i="3"/>
  <c r="G18" i="15"/>
  <c r="G45" i="15"/>
  <c r="G12" i="15"/>
  <c r="G20" i="15"/>
  <c r="G44" i="15"/>
  <c r="G33" i="15"/>
  <c r="G21" i="15"/>
  <c r="G40" i="15"/>
  <c r="G42" i="15"/>
  <c r="Z5" i="3"/>
  <c r="G24" i="15"/>
  <c r="G16" i="15"/>
  <c r="G41" i="15"/>
  <c r="G15" i="15"/>
  <c r="G25" i="15"/>
  <c r="G26" i="15"/>
  <c r="G14" i="15"/>
  <c r="Z16" i="3"/>
  <c r="G38" i="15"/>
  <c r="N21" i="3"/>
  <c r="Y21" i="3"/>
  <c r="Y22" i="3"/>
  <c r="N22" i="3"/>
  <c r="N19" i="29" l="1"/>
  <c r="N19" i="28"/>
  <c r="N12" i="25"/>
  <c r="N18" i="33"/>
  <c r="N10" i="33"/>
  <c r="M8" i="33"/>
  <c r="M14" i="33"/>
  <c r="N14" i="33" s="1"/>
  <c r="I16" i="33"/>
  <c r="M15" i="33"/>
  <c r="L9" i="33"/>
  <c r="N17" i="27"/>
  <c r="N19" i="27"/>
  <c r="M25" i="33"/>
  <c r="N23" i="33"/>
  <c r="N28" i="33"/>
  <c r="L30" i="27"/>
  <c r="N30" i="27" s="1"/>
  <c r="L27" i="33"/>
  <c r="N27" i="33" s="1"/>
  <c r="L22" i="33"/>
  <c r="G29" i="33"/>
  <c r="M29" i="27"/>
  <c r="N24" i="27"/>
  <c r="M30" i="27"/>
  <c r="E29" i="33"/>
  <c r="N24" i="33"/>
  <c r="D29" i="33"/>
  <c r="L26" i="33"/>
  <c r="N21" i="27"/>
  <c r="K29" i="33"/>
  <c r="L29" i="27"/>
  <c r="H29" i="33"/>
  <c r="L21" i="33"/>
  <c r="N21" i="33" s="1"/>
  <c r="N18" i="27"/>
  <c r="N15" i="33"/>
  <c r="M16" i="27"/>
  <c r="K17" i="33"/>
  <c r="H16" i="33"/>
  <c r="L16" i="27"/>
  <c r="N16" i="27" s="1"/>
  <c r="L8" i="33"/>
  <c r="N8" i="33" s="1"/>
  <c r="K16" i="33"/>
  <c r="N8" i="27"/>
  <c r="J16" i="33"/>
  <c r="D16" i="33"/>
  <c r="L32" i="33"/>
  <c r="N26" i="27"/>
  <c r="I29" i="33"/>
  <c r="N25" i="25"/>
  <c r="L25" i="33"/>
  <c r="N25" i="33" s="1"/>
  <c r="M32" i="33"/>
  <c r="M12" i="33"/>
  <c r="L16" i="25"/>
  <c r="N16" i="25" s="1"/>
  <c r="M19" i="33"/>
  <c r="N19" i="25"/>
  <c r="N29" i="25"/>
  <c r="J29" i="33"/>
  <c r="L29" i="33" s="1"/>
  <c r="N26" i="25"/>
  <c r="N30" i="25"/>
  <c r="H30" i="33"/>
  <c r="M22" i="33"/>
  <c r="N22" i="33" s="1"/>
  <c r="L19" i="33"/>
  <c r="J17" i="33"/>
  <c r="F17" i="33"/>
  <c r="N26" i="30"/>
  <c r="F30" i="33"/>
  <c r="G30" i="33"/>
  <c r="N22" i="30"/>
  <c r="M26" i="33"/>
  <c r="N26" i="33" s="1"/>
  <c r="M30" i="30"/>
  <c r="L30" i="30"/>
  <c r="N32" i="30"/>
  <c r="M16" i="30"/>
  <c r="N16" i="30" s="1"/>
  <c r="A4" i="30" s="1"/>
  <c r="L12" i="33"/>
  <c r="G16" i="33"/>
  <c r="F16" i="33"/>
  <c r="M9" i="33"/>
  <c r="N9" i="33" s="1"/>
  <c r="G17" i="33"/>
  <c r="N9" i="25"/>
  <c r="I17" i="33"/>
  <c r="H17" i="33"/>
  <c r="M17" i="25"/>
  <c r="M13" i="33"/>
  <c r="N13" i="25"/>
  <c r="L13" i="33"/>
  <c r="L17" i="25"/>
  <c r="I30" i="33"/>
  <c r="N12" i="33" l="1"/>
  <c r="L16" i="33"/>
  <c r="A5" i="27"/>
  <c r="N19" i="33"/>
  <c r="N32" i="33"/>
  <c r="N29" i="27"/>
  <c r="A4" i="27" s="1"/>
  <c r="M29" i="33"/>
  <c r="N29" i="33" s="1"/>
  <c r="M16" i="33"/>
  <c r="L30" i="33"/>
  <c r="A4" i="25"/>
  <c r="N13" i="33"/>
  <c r="L17" i="33"/>
  <c r="M30" i="33"/>
  <c r="N30" i="30"/>
  <c r="A5" i="30" s="1"/>
  <c r="M17" i="33"/>
  <c r="N17" i="25"/>
  <c r="A5" i="25" s="1"/>
  <c r="N16" i="33" l="1"/>
  <c r="N17" i="33"/>
  <c r="N30" i="33"/>
  <c r="A4" i="33"/>
  <c r="A5" i="3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tc={89E9CA33-0C49-403F-9790-0566DDAA0C6E}</author>
  </authors>
  <commentList>
    <comment ref="K19" authorId="0" shapeId="0" xr:uid="{89E9CA33-0C49-403F-9790-0566DDAA0C6E}">
      <text>
        <t>[Threaded comment]
Your version of Excel allows you to read this threaded comment; however, any edits to it will get removed if the file is opened in a newer version of Excel. Learn more: https://go.microsoft.com/fwlink/?linkid=870924
Comment:
    Total disability figure was estimated higher at 11,618 then Adjusted and Estimated at 1% based on MoE latest 2019-2020 M&amp;E report. However, UNRWA figures were maintained as received from UNRW. MICS 2019 %14 of children age 5-17 years attending school have functional difficulty in at least one domain (out of 13 domains) for example 10% have anxiety.</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tc={D3EBA4F2-1D31-4A6B-9D1B-54DE34751D7F}</author>
  </authors>
  <commentList>
    <comment ref="O21" authorId="0" shapeId="0" xr:uid="{D3EBA4F2-1D31-4A6B-9D1B-54DE34751D7F}">
      <text>
        <t>[Threaded comment]
Your version of Excel allows you to read this threaded comment; however, any edits to it will get removed if the file is opened in a newer version of Excel. Learn more: https://go.microsoft.com/fwlink/?linkid=870924
Comment:
    Updated until 11.2021</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K12" authorId="0" shapeId="0" xr:uid="{6B674C1B-82CA-4989-AE2A-F45953AA708F}">
      <text>
        <r>
          <rPr>
            <b/>
            <sz val="9"/>
            <color indexed="81"/>
            <rFont val="Tahoma"/>
            <family val="2"/>
          </rPr>
          <t>Administrator:</t>
        </r>
        <r>
          <rPr>
            <sz val="9"/>
            <color indexed="81"/>
            <rFont val="Tahoma"/>
            <family val="2"/>
          </rPr>
          <t xml:space="preserve">
Remedial education 150
Inclusive education 90000
DRR 4500 students &amp; 135 assistive devices are"counted under UNDP" 
    </t>
        </r>
      </text>
    </comment>
  </commentList>
</comments>
</file>

<file path=xl/sharedStrings.xml><?xml version="1.0" encoding="utf-8"?>
<sst xmlns="http://schemas.openxmlformats.org/spreadsheetml/2006/main" count="3011" uniqueCount="663">
  <si>
    <t>Annexes - Guidance</t>
  </si>
  <si>
    <t>ECW requires all grantees to report using two standard Microsoft Excel templates:</t>
  </si>
  <si>
    <t>·       The first file concerns the Joint reporting and should be coordinated with all grantees by the Grant Focal Point. It contains Annexes 1,2 and 3.</t>
  </si>
  <si>
    <t>·       The second file concerns individual grantee reporting and focuses on annexes 4,5 and 6.</t>
  </si>
  <si>
    <t>Please do not change the provided Excel templates (e.g., do not add new columns) and read all the instructions carefully.</t>
  </si>
  <si>
    <r>
      <t xml:space="preserve">File 1: ECW Annual/Final - Annexes </t>
    </r>
    <r>
      <rPr>
        <b/>
        <sz val="12"/>
        <color theme="1"/>
        <rFont val="Arial"/>
        <family val="2"/>
      </rPr>
      <t>-</t>
    </r>
    <r>
      <rPr>
        <b/>
        <sz val="12"/>
        <color rgb="FFFF9627"/>
        <rFont val="Arial"/>
        <family val="2"/>
      </rPr>
      <t xml:space="preserve"> Joint reporting</t>
    </r>
  </si>
  <si>
    <t>Annex 1 – Children Reached (joint)</t>
  </si>
  <si>
    <t>The following indicators are mandatory (as applicable), as core ECW indicators will be aggregated from all countries at the global level. Please refer to ECW’s indicator guidance for grantees for the methodology of computation of ECW indicators e.g. ways to compute beneficiaries (also available on the Annex itself).</t>
  </si>
  <si>
    <t xml:space="preserve">Annex 2 – Programme-Specific Results (joint) </t>
  </si>
  <si>
    <t>Please use the table in this template to report on your programme specific indicators. Please provide disaggregation by sex, displacement status (e.g. refugee, IDP, host population and other affected populations), disability and other relevant categories when requested.</t>
  </si>
  <si>
    <r>
      <t>Annex 3 – Resources Mobilization Tracking (joint)</t>
    </r>
    <r>
      <rPr>
        <b/>
        <sz val="10"/>
        <color rgb="FFC00000"/>
        <rFont val="Arial"/>
        <family val="2"/>
      </rPr>
      <t xml:space="preserve"> – Not in use for the ECW 2020 Annual/Final reporting window</t>
    </r>
  </si>
  <si>
    <t xml:space="preserve">Please provide an overview of funds secured towards the overall MYRP. Insert additional rows as required. </t>
  </si>
  <si>
    <r>
      <t>File 2: ECW Annual/Final - Annexes -</t>
    </r>
    <r>
      <rPr>
        <b/>
        <sz val="12"/>
        <color rgb="FFFF9627"/>
        <rFont val="Arial"/>
        <family val="2"/>
      </rPr>
      <t xml:space="preserve"> Individual reporting</t>
    </r>
  </si>
  <si>
    <t>Annex 4 – Delivery Chain Mapping (grantee-specific)</t>
  </si>
  <si>
    <t>Please complete this template on delivery chain mapping, where you are requested to list your organization’s sub-grantees and any further sub-granting to any local organizations.</t>
  </si>
  <si>
    <t>Annex 5 – FINANCIAL REPORTING (grantee-specific)</t>
  </si>
  <si>
    <t>Please complete the financial reporting template. In cases where a grant is financed through multiple grants or grantees, grantees are requested to submit individual financial reports covering their grant.</t>
  </si>
  <si>
    <r>
      <t>Annex 6 – RISK MONITORING (grantee-specific)</t>
    </r>
    <r>
      <rPr>
        <sz val="6.5"/>
        <color theme="1"/>
        <rFont val="Arial"/>
        <family val="2"/>
      </rPr>
      <t xml:space="preserve"> </t>
    </r>
  </si>
  <si>
    <t>All ECW grantees should provide a grantee specific assessment of risks, mitigation measures and response risk owners. For this purpose, please complete the A6 tab on risk monitoring.</t>
  </si>
  <si>
    <r>
      <t xml:space="preserve">ECW </t>
    </r>
    <r>
      <rPr>
        <sz val="18"/>
        <color rgb="FFFF9627"/>
        <rFont val="Impact"/>
        <family val="2"/>
      </rPr>
      <t>ANNUAL/FINAL</t>
    </r>
    <r>
      <rPr>
        <sz val="18"/>
        <color theme="1" tint="0.249977111117893"/>
        <rFont val="Impact"/>
        <family val="2"/>
      </rPr>
      <t xml:space="preserve"> REPORTING
</t>
    </r>
    <r>
      <rPr>
        <sz val="18"/>
        <color rgb="FFFF9627"/>
        <rFont val="Impact"/>
        <family val="2"/>
      </rPr>
      <t>Joint report</t>
    </r>
    <r>
      <rPr>
        <sz val="18"/>
        <color rgb="FFC00000"/>
        <rFont val="Impact"/>
        <family val="2"/>
      </rPr>
      <t xml:space="preserve"> </t>
    </r>
    <r>
      <rPr>
        <sz val="18"/>
        <color theme="1" tint="0.249977111117893"/>
        <rFont val="Impact"/>
        <family val="2"/>
      </rPr>
      <t>general information</t>
    </r>
  </si>
  <si>
    <t>GENERAL INFORMATION</t>
  </si>
  <si>
    <t>Type of Grant</t>
  </si>
  <si>
    <t>MYRP</t>
  </si>
  <si>
    <t>DROPDOWN</t>
  </si>
  <si>
    <t>Type of report</t>
  </si>
  <si>
    <t>Annual</t>
  </si>
  <si>
    <t>Covid-19 related</t>
  </si>
  <si>
    <t>No</t>
  </si>
  <si>
    <t>Report start date</t>
  </si>
  <si>
    <t>M/D/YY</t>
  </si>
  <si>
    <t>Country</t>
  </si>
  <si>
    <t>Palestine</t>
  </si>
  <si>
    <t>Report end date</t>
  </si>
  <si>
    <t>Report submission date</t>
  </si>
  <si>
    <t xml:space="preserve">Approved by ECW Country lead </t>
  </si>
  <si>
    <t>ADMIN ONLY</t>
  </si>
  <si>
    <r>
      <rPr>
        <b/>
        <sz val="11"/>
        <color rgb="FFFF9627"/>
        <rFont val="Calibri"/>
        <family val="2"/>
      </rPr>
      <t xml:space="preserve">JOINT REPORT </t>
    </r>
    <r>
      <rPr>
        <b/>
        <sz val="11"/>
        <color theme="1"/>
        <rFont val="Calibri"/>
        <family val="2"/>
      </rPr>
      <t>SUBMISSION DETAILS</t>
    </r>
  </si>
  <si>
    <t>Grant focal point role</t>
  </si>
  <si>
    <t>Grant reference number</t>
  </si>
  <si>
    <t>Name</t>
  </si>
  <si>
    <t>Agency</t>
  </si>
  <si>
    <t>Email</t>
  </si>
  <si>
    <t>2020-GRID-Joint</t>
  </si>
  <si>
    <t>Report submission</t>
  </si>
  <si>
    <t>19-ECW-MYRP-0006, SC190207</t>
  </si>
  <si>
    <t>Teija Vallandingham</t>
  </si>
  <si>
    <t>PMU/UNICEF</t>
  </si>
  <si>
    <t>tvallandingham@unicef.org</t>
  </si>
  <si>
    <t>Co-author</t>
  </si>
  <si>
    <t>Samar Samara</t>
  </si>
  <si>
    <t>ssamara@unicef.org</t>
  </si>
  <si>
    <t>Panji Chamdimba</t>
  </si>
  <si>
    <t>UNICEF</t>
  </si>
  <si>
    <t>pchamdimba@unicef.org</t>
  </si>
  <si>
    <t>Talin Shaheen</t>
  </si>
  <si>
    <t>SCI</t>
  </si>
  <si>
    <t>Talin.shaheen@savethechildren.org</t>
  </si>
  <si>
    <t>Rania Nubani</t>
  </si>
  <si>
    <t>UNDP</t>
  </si>
  <si>
    <t>rania.nubani@undp.org</t>
  </si>
  <si>
    <t>Sonia Ezam</t>
  </si>
  <si>
    <t>UNESCO</t>
  </si>
  <si>
    <t>s.ezam@unesco.org</t>
  </si>
  <si>
    <t>Mohammad Salameh</t>
  </si>
  <si>
    <t>UNRWA West Bank</t>
  </si>
  <si>
    <t>m.salameh2@unrwa.org</t>
  </si>
  <si>
    <t>Mohammad El Agha</t>
  </si>
  <si>
    <t>UNRWA Gaza</t>
  </si>
  <si>
    <t>m.ElAgha@unrwa.org</t>
  </si>
  <si>
    <t>='A0 - Report information'!C5</t>
  </si>
  <si>
    <t>Target for the reporting period</t>
  </si>
  <si>
    <t>Achieved during the reporting period</t>
  </si>
  <si>
    <t>Type of beneficiary</t>
  </si>
  <si>
    <t>Pre-Primary</t>
  </si>
  <si>
    <t>Primary</t>
  </si>
  <si>
    <t>Secondary</t>
  </si>
  <si>
    <t>Unknown level of education</t>
  </si>
  <si>
    <t>Total targetted</t>
  </si>
  <si>
    <t>Total achieved</t>
  </si>
  <si>
    <t>F</t>
  </si>
  <si>
    <t>M</t>
  </si>
  <si>
    <t>Total</t>
  </si>
  <si>
    <t>AUTO</t>
  </si>
  <si>
    <t>Type of education</t>
  </si>
  <si>
    <t>Indicator</t>
  </si>
  <si>
    <t>Pre-Primary - Targetted female</t>
  </si>
  <si>
    <t>Pre-Primary - Targetted male</t>
  </si>
  <si>
    <t>Primary - Targetted female</t>
  </si>
  <si>
    <t>Primary - Targetted male</t>
  </si>
  <si>
    <t>Secondary - Targetted female</t>
  </si>
  <si>
    <t>Secondary - Targetted male</t>
  </si>
  <si>
    <t>Unknown level of education Targetted female</t>
  </si>
  <si>
    <t>Unknown level of education Targetted male</t>
  </si>
  <si>
    <t>Total female targetted</t>
  </si>
  <si>
    <t>Total male targetted</t>
  </si>
  <si>
    <t>Total beneficiaries targetted</t>
  </si>
  <si>
    <t>Pre-Primary - Reached female</t>
  </si>
  <si>
    <t>Pre-Primary - Reached male</t>
  </si>
  <si>
    <t>Primary - Reached female</t>
  </si>
  <si>
    <t>Primary - Reached male</t>
  </si>
  <si>
    <t>Secondary - Reached female</t>
  </si>
  <si>
    <t>Secondary - Reached male</t>
  </si>
  <si>
    <t>Unknown level of education Reached female</t>
  </si>
  <si>
    <t>Unknown level of education Targetted male2</t>
  </si>
  <si>
    <t>Total female achieved</t>
  </si>
  <si>
    <t>Total male achieved</t>
  </si>
  <si>
    <t>Total beneficiaries achieved</t>
  </si>
  <si>
    <t>FORMAL EDUCATION</t>
  </si>
  <si>
    <t>Number of girls, boys, and youth in school or equivalent non-school based settings, including pre-primary education, reached with ECW assistance.</t>
  </si>
  <si>
    <t>Refugee</t>
  </si>
  <si>
    <t>IDP</t>
  </si>
  <si>
    <t>Other affected populations (including Host populations)</t>
  </si>
  <si>
    <t>Type of beneficiary unknown</t>
  </si>
  <si>
    <t>Children with disabilities</t>
  </si>
  <si>
    <t>NONFORMAL EDUCATION</t>
  </si>
  <si>
    <t>Number of children and youth in school or equivalent non-school based settings, including pre-primary education, reached with ECW assistance</t>
  </si>
  <si>
    <t>TOTAL CHECK</t>
  </si>
  <si>
    <t>THIS SHEET</t>
  </si>
  <si>
    <t>A1 SHEET</t>
  </si>
  <si>
    <r>
      <t>ECW</t>
    </r>
    <r>
      <rPr>
        <sz val="18"/>
        <color rgb="FFFF9627"/>
        <rFont val="Impact"/>
        <family val="2"/>
      </rPr>
      <t xml:space="preserve"> ANNUAL/FINAL </t>
    </r>
    <r>
      <rPr>
        <sz val="18"/>
        <color theme="1" tint="0.249977111117893"/>
        <rFont val="Impact"/>
        <family val="2"/>
      </rPr>
      <t>REPORTING - Annex 1 - Children reached</t>
    </r>
  </si>
  <si>
    <t>Please fill in with numbers only, without changing the formatting and without inserting words. This file will be machine-read.</t>
  </si>
  <si>
    <t>TOTALS</t>
  </si>
  <si>
    <t>CHILDREN TARGETTED</t>
  </si>
  <si>
    <t>LEVEL OF EDUCATION AND GENDER BREAKDOWN</t>
  </si>
  <si>
    <t>CHILDREN REACHED</t>
  </si>
  <si>
    <t>IMPORTANT NOTES</t>
  </si>
  <si>
    <t>Target</t>
  </si>
  <si>
    <r>
      <t xml:space="preserve">CALCULATION OF BENEFICIARIES: 
• This section of the reporting annexes </t>
    </r>
    <r>
      <rPr>
        <sz val="11"/>
        <color theme="1"/>
        <rFont val="Calibri"/>
        <family val="2"/>
        <scheme val="minor"/>
      </rPr>
      <t xml:space="preserve">concerns </t>
    </r>
    <r>
      <rPr>
        <b/>
        <u/>
        <sz val="11"/>
        <color theme="1"/>
        <rFont val="Calibri (Body)"/>
      </rPr>
      <t>children only</t>
    </r>
    <r>
      <rPr>
        <sz val="11"/>
        <color theme="1"/>
        <rFont val="Calibri"/>
        <family val="2"/>
        <scheme val="minor"/>
      </rPr>
      <t xml:space="preserve">. Do not add up children and teachers in the same cell. Teachers should be counted in the </t>
    </r>
    <r>
      <rPr>
        <b/>
        <u/>
        <sz val="11"/>
        <color theme="1"/>
        <rFont val="Calibri (Body)"/>
      </rPr>
      <t>Annex 2</t>
    </r>
    <r>
      <rPr>
        <sz val="11"/>
        <color theme="1"/>
        <rFont val="Calibri"/>
        <family val="2"/>
        <scheme val="minor"/>
      </rPr>
      <t xml:space="preserve"> section, under their respective indicators.
• Please insert </t>
    </r>
    <r>
      <rPr>
        <b/>
        <u/>
        <sz val="11"/>
        <color theme="1"/>
        <rFont val="Calibri (Body)"/>
      </rPr>
      <t>cumulative figures only</t>
    </r>
    <r>
      <rPr>
        <sz val="11"/>
        <color theme="1"/>
        <rFont val="Calibri"/>
        <family val="2"/>
        <scheme val="minor"/>
      </rPr>
      <t xml:space="preserve">, figure taking in account the beneficiairies reached since the start of the program.
• Please include in your calculations the sum of “direct” and “intermediate” beneficiaries, as defined below. 
- </t>
    </r>
    <r>
      <rPr>
        <u/>
        <sz val="11"/>
        <color theme="1"/>
        <rFont val="Calibri (Body)"/>
      </rPr>
      <t>Direct beneficiaries</t>
    </r>
    <r>
      <rPr>
        <sz val="11"/>
        <color theme="1"/>
        <rFont val="Calibri"/>
        <family val="2"/>
        <scheme val="minor"/>
      </rPr>
      <t xml:space="preserve"> are direct recipients of inputs, e.g. school kits, scholarships, cash incentives, textbooks, fee waivers, etc.  
- </t>
    </r>
    <r>
      <rPr>
        <u/>
        <sz val="11"/>
        <color theme="1"/>
        <rFont val="Calibri (Body)"/>
      </rPr>
      <t>Intermediate beneficiaries</t>
    </r>
    <r>
      <rPr>
        <sz val="11"/>
        <color theme="1"/>
        <rFont val="Calibri"/>
        <family val="2"/>
        <scheme val="minor"/>
      </rPr>
      <t xml:space="preserve"> are directly affected by downstream interventions on the school or learning environment: teacher training, school/classroom construction, materials for teachers, etc. The number of intermediate beneficiaries is the number of students who will interact with these inputs; in practice, it is estimated through the current or expected student/input ratio (e.g. pupil/teacher ratio, pupil/classroom ratio). For instance, the intermediate beneficiaries of 100 teachers receiving pre-service training is 100 x Pupil-Teacher Ratio. When classrooms are supported, the pupil/classroom ratio should be used. The student/input ratio will as much as possible be specific to the regions, populations and situations targeted. 
- </t>
    </r>
    <r>
      <rPr>
        <u/>
        <sz val="11"/>
        <color theme="1"/>
        <rFont val="Calibri (Body)"/>
      </rPr>
      <t>Indirect beneficiaries</t>
    </r>
    <r>
      <rPr>
        <sz val="11"/>
        <color theme="1"/>
        <rFont val="Calibri"/>
        <family val="2"/>
        <scheme val="minor"/>
      </rPr>
      <t xml:space="preserve"> are more broadly the users of any system or environment improved by interventions having only an indirect impact on schools and students – e.g. beneficiaries of a change in education policies, children in a district whose inspectors are better trained, etc.
Please do not include indirect beneficiaries in your figures. So, If you have 1,000 direct, 2,000 intermediate and 25,000 indirect beneficiaries, you should insert 3,000 (the sum of direct and intermediate beneficiaries) in the relevant cell.</t>
    </r>
  </si>
  <si>
    <t>Reached</t>
  </si>
  <si>
    <t>Type of beneficiary unknown
(choose only if you don't know the category of beneficiaries)</t>
  </si>
  <si>
    <t>TOTAL</t>
  </si>
  <si>
    <t>Children with disabilities (cross-cutting: for all type of beneficiaries)</t>
  </si>
  <si>
    <t>Number of children and youth in school or equivalent non-school based settings, including pre-primary education, reached with ECW assistance.</t>
  </si>
  <si>
    <t>Same comments as above apply.</t>
  </si>
  <si>
    <t>Children with disabilities
(for all type of beneficiaries)</t>
  </si>
  <si>
    <r>
      <t>ECW</t>
    </r>
    <r>
      <rPr>
        <sz val="18"/>
        <color rgb="FFFF9627"/>
        <rFont val="Impact"/>
        <family val="2"/>
      </rPr>
      <t xml:space="preserve"> PROGRESS </t>
    </r>
    <r>
      <rPr>
        <sz val="18"/>
        <color theme="1" tint="0.249977111117893"/>
        <rFont val="Impact"/>
        <family val="2"/>
      </rPr>
      <t>REPORTING - Children reached - Joint</t>
    </r>
  </si>
  <si>
    <r>
      <t xml:space="preserve">Please fill the </t>
    </r>
    <r>
      <rPr>
        <sz val="11"/>
        <color theme="1"/>
        <rFont val="Calibri (Body)"/>
      </rPr>
      <t>below table</t>
    </r>
    <r>
      <rPr>
        <sz val="11"/>
        <color theme="1"/>
        <rFont val="Calibri"/>
        <family val="2"/>
        <scheme val="minor"/>
      </rPr>
      <t xml:space="preserve"> (</t>
    </r>
    <r>
      <rPr>
        <b/>
        <u/>
        <sz val="11"/>
        <color theme="1"/>
        <rFont val="Calibri (Body)"/>
      </rPr>
      <t>1- Children reached</t>
    </r>
    <r>
      <rPr>
        <sz val="11"/>
        <color theme="1"/>
        <rFont val="Calibri"/>
        <family val="2"/>
        <scheme val="minor"/>
      </rPr>
      <t>) as well as the</t>
    </r>
    <r>
      <rPr>
        <sz val="11"/>
        <color theme="1"/>
        <rFont val="Calibri (Body)"/>
      </rPr>
      <t xml:space="preserve"> section</t>
    </r>
    <r>
      <rPr>
        <sz val="11"/>
        <color theme="1"/>
        <rFont val="Calibri"/>
        <family val="2"/>
        <scheme val="minor"/>
      </rPr>
      <t xml:space="preserve"> underneath (</t>
    </r>
    <r>
      <rPr>
        <b/>
        <u/>
        <sz val="11"/>
        <color theme="1"/>
        <rFont val="Calibri (Body)"/>
      </rPr>
      <t>2- Narrative update</t>
    </r>
    <r>
      <rPr>
        <sz val="11"/>
        <color theme="1"/>
        <rFont val="Calibri"/>
        <family val="2"/>
        <scheme val="minor"/>
      </rPr>
      <t xml:space="preserve">). </t>
    </r>
    <r>
      <rPr>
        <b/>
        <u/>
        <sz val="11"/>
        <color theme="1"/>
        <rFont val="Calibri (Body)"/>
      </rPr>
      <t>All figures need to be reported on a cumulative basis</t>
    </r>
    <r>
      <rPr>
        <sz val="11"/>
        <color theme="1"/>
        <rFont val="Calibri"/>
        <family val="2"/>
        <scheme val="minor"/>
      </rPr>
      <t>, since the inception of the programme; The table needs to be filled in with numbers only, without changing the formatting and without inserting words. This file will be machine-read.</t>
    </r>
  </si>
  <si>
    <t>1- Children reached</t>
  </si>
  <si>
    <t>2- Narrative update</t>
  </si>
  <si>
    <t>Please add comments on children reach figures in the cell below (comments related to the progress period, ie. cases of double counting, Covid-19 related information, Reprogramming, etc.)</t>
  </si>
  <si>
    <t xml:space="preserve">Safe access: The overall target for UNICEF is expected to be decreased by arround 70,000 children. This is due to the fact that the MoE has requested UNICEF to cancel the xLOBs approach. The xLOBs was replaced by the Team UP approach which is expected to benefit 4,500 children. However, the old target has been maintained in the headcount sheet as UNICEF will be planning further activties and accordinlgy will update their targets once ready. The MoE has requested the suspension of implementation of the methodology originally proposed, i.e. life skills integration through “Learning Objects”, pending a clear vision on how MoE wants to move forward with identifying a range of educational pathways and modalities for mainstreaming life skills in the school system
</t>
  </si>
  <si>
    <t>Please describe how the context (factors/actors) has changed and how this affects your results and planning. These changes can relate to the needs of the beneficiaries, the institutional set-up and involvement of actors, and/or changes in security and safety risks affecting the results.</t>
  </si>
  <si>
    <t xml:space="preserve">Same comments as above apply. As of 11.2021 includes TCC work </t>
  </si>
  <si>
    <r>
      <t xml:space="preserve">ECW </t>
    </r>
    <r>
      <rPr>
        <sz val="20"/>
        <color rgb="FFFF9627"/>
        <rFont val="Impact"/>
        <family val="2"/>
      </rPr>
      <t>ANNUAL/FINAL</t>
    </r>
    <r>
      <rPr>
        <sz val="20"/>
        <color theme="1" tint="0.249977111117893"/>
        <rFont val="Impact"/>
        <family val="2"/>
      </rPr>
      <t xml:space="preserve"> REPORTING - Annex 2 - Programme specific results</t>
    </r>
  </si>
  <si>
    <t>Please fill in with numbers/text only or N/A, without changing the formatting and without inserting words. This file will be machine-read.</t>
  </si>
  <si>
    <r>
      <t xml:space="preserve">CUMULATIVE FIGURES COVERING ENTIRE GRANT DURATION ONLY - </t>
    </r>
    <r>
      <rPr>
        <b/>
        <sz val="11"/>
        <color theme="1" tint="0.249977111117893"/>
        <rFont val="Calibri"/>
        <family val="2"/>
        <scheme val="minor"/>
      </rPr>
      <t>UNITS IN COLUMN F</t>
    </r>
  </si>
  <si>
    <t>TEXT (from program results framework)</t>
  </si>
  <si>
    <t>BENEFICIARY OUTCOME ???</t>
  </si>
  <si>
    <t>BASELINE</t>
  </si>
  <si>
    <t>TARGETS</t>
  </si>
  <si>
    <t>ACHIEVED/REACHED</t>
  </si>
  <si>
    <t>TEXT</t>
  </si>
  <si>
    <t>DROPDOWN - select Level first, column B</t>
  </si>
  <si>
    <t>YEAR</t>
  </si>
  <si>
    <t>NUMBER</t>
  </si>
  <si>
    <t>NUMBER (if beneficiaries)</t>
  </si>
  <si>
    <r>
      <t>Level</t>
    </r>
    <r>
      <rPr>
        <sz val="11"/>
        <color theme="1" tint="4.9989318521683403E-2"/>
        <rFont val="Calibri"/>
        <family val="2"/>
        <scheme val="minor"/>
      </rPr>
      <t xml:space="preserve">
(Outcome/Output)</t>
    </r>
  </si>
  <si>
    <r>
      <t xml:space="preserve">Result statement </t>
    </r>
    <r>
      <rPr>
        <sz val="11"/>
        <color theme="1" tint="4.9989318521683403E-2"/>
        <rFont val="Calibri"/>
        <family val="2"/>
        <scheme val="minor"/>
      </rPr>
      <t xml:space="preserve">
(from program results framework)</t>
    </r>
  </si>
  <si>
    <r>
      <t>Program specific indicator</t>
    </r>
    <r>
      <rPr>
        <sz val="11"/>
        <color rgb="FFC00000"/>
        <rFont val="Calibri (Body)"/>
      </rPr>
      <t xml:space="preserve">
(only if "Program Specific Indicator" is selected in column D)</t>
    </r>
  </si>
  <si>
    <t>Linkage to ECW result</t>
  </si>
  <si>
    <t>Unit of measurment*</t>
  </si>
  <si>
    <t>Baseline year</t>
  </si>
  <si>
    <t>Baseline total</t>
  </si>
  <si>
    <t>Baseline female</t>
  </si>
  <si>
    <t>Target year</t>
  </si>
  <si>
    <t>Target total</t>
  </si>
  <si>
    <t>Target female targetted</t>
  </si>
  <si>
    <t>Achieved year</t>
  </si>
  <si>
    <t>Total achieved / reached</t>
  </si>
  <si>
    <t>Total female reached</t>
  </si>
  <si>
    <t>Contributing agencies</t>
  </si>
  <si>
    <t>Comments</t>
  </si>
  <si>
    <t>Guidance</t>
  </si>
  <si>
    <t>Column1</t>
  </si>
  <si>
    <r>
      <rPr>
        <b/>
        <sz val="14"/>
        <color theme="1"/>
        <rFont val="Calibri"/>
        <family val="2"/>
        <scheme val="minor"/>
      </rPr>
      <t>COMPULSORY INDICATORS</t>
    </r>
    <r>
      <rPr>
        <b/>
        <sz val="10"/>
        <color theme="1"/>
        <rFont val="Calibri"/>
        <family val="2"/>
        <scheme val="minor"/>
      </rPr>
      <t xml:space="preserve">
- </t>
    </r>
    <r>
      <rPr>
        <sz val="10"/>
        <color theme="1"/>
        <rFont val="Calibri (Body)"/>
      </rPr>
      <t>Fill only the ones relevant to your program
- Guidance in column S</t>
    </r>
  </si>
  <si>
    <t>Output</t>
  </si>
  <si>
    <t>Number of children 3 -18 reached with individual learning materials</t>
  </si>
  <si>
    <t>B04 - Quality and learning</t>
  </si>
  <si>
    <t>Children / youth</t>
  </si>
  <si>
    <t>UNRWA , SCI</t>
  </si>
  <si>
    <t>e.g., textbooks, notebooks, etc. The materials to be considered are those that are intended to be used by one child e.g. textbooks, drawing books, back-to-school kits, notebooks, student desks and benches (to be counted per child seat), school bags, etc. Children should not be double counted. For example, if 2,500 children were provided with one textbook each and the same children were provided with one back-to-school kit each, the total number of children reached would be 2,500, while if different children were reached by the two interventions the total number would be 5,000.</t>
  </si>
  <si>
    <t>Number of teachers / administrators recruited / financially supported</t>
  </si>
  <si>
    <t>B01 - Access</t>
  </si>
  <si>
    <t>Teachers / education personnel</t>
  </si>
  <si>
    <t>UNRWA,SCI</t>
  </si>
  <si>
    <t>5 personnel (1F, 4 M) from this total achieved figure are not direct educational peronnel but are very much linked to supporting MoE work on tracking violations and attacks on schools</t>
  </si>
  <si>
    <t>“Financial support” may cover provision of salaries, stipends or incentives, including provision of teachers’ full salaries in a transition period or provision of additional financial support to teachers to complement existing salaries, stipends or incentives. “Administrators” refers to non-teaching education personnel such as headteachers or non-teaching MoE personnel</t>
  </si>
  <si>
    <t>Number of teachers/ administrators trained</t>
  </si>
  <si>
    <t>UNRWA, UNICEF, SCI, UNDP, UNESCO</t>
  </si>
  <si>
    <t>Only training directly financed through ECW-supported programmes is considered. For example, if 25 trainers are trained through ECW-supported programmes with the expectation that they will train 40 teachers each – with that cascade training being paid for by the government, ECW cannot claim having trained 1,000 teachers, but only 25 trainers. Teachers should not be double counted. For example, if 200 teachers were trained in psychosocial support and the same teachers were trained in active pedagogy, the total number of teachers trained would be 200, while if different teachers were reached by the two interventions the total number would be 400.</t>
  </si>
  <si>
    <t>Number of classrooms (including temporary learning spaces) built or rehabilitated</t>
  </si>
  <si>
    <t>Classrooms</t>
  </si>
  <si>
    <t>UNDP UNRWA WB</t>
  </si>
  <si>
    <t>Number of classrooms supported with materials to enhance the learning enviroment</t>
  </si>
  <si>
    <t>UNDP, UNRWA Gaza, UNRWA WB, UNICEF, SCI</t>
  </si>
  <si>
    <t>Classrooms should not be double counted: any individual classroom should only be counted once. For example, if 200 classrooms were provided with one teachers’ guide each and the same classrooms were provided with one school-in-a-box each, the total number of classrooms reached would be 200, while if different classrooms were reached by the two interventions the total number would be 400.</t>
  </si>
  <si>
    <t>Number of latrines built or rehabilitated (specify if the latrine is single-sex)</t>
  </si>
  <si>
    <t>B05 - Safety, health and protection</t>
  </si>
  <si>
    <t>WASH facilities / latrines</t>
  </si>
  <si>
    <t>UNRWA WB, UNRWA Gaza, UNDP</t>
  </si>
  <si>
    <t>For the purpose of reporting, a “latrine” corresponds to an individual stall, or seat, or hole in the ground, etc. rather than to a set of such stalls/seats, etc. For example, if the standard latrine construction consists of 5 stalls and one washing station, the number of “latrines” reported for such a construction should be 5 and not 1. Please specify if the latrine is single-sex or not.</t>
  </si>
  <si>
    <r>
      <t>PROGRAM SPECIFIC RESULTS INDICATORS</t>
    </r>
    <r>
      <rPr>
        <sz val="10"/>
        <color theme="1"/>
        <rFont val="Calibri (Body)"/>
      </rPr>
      <t xml:space="preserve">
- Please include all Outcome and Output results and indicators from your program results framework(s).
- Choose the standard indicator from column D if relevant, otherwise choose Programme specific indicator and complete column E
- In column F, choose the ECW result to which your result has the strongest linkage.</t>
    </r>
  </si>
  <si>
    <t>Outcome</t>
  </si>
  <si>
    <t>Outcome 1: Improved, sustained and safe equitable, inclusive and gender-responsive access to education and learning opportunities for crisis-affected vulnerable and marginalized girls and boys (6-17 years old)</t>
  </si>
  <si>
    <t>Programme specific indicator</t>
  </si>
  <si>
    <t>Gross enrolment ratio in K-12</t>
  </si>
  <si>
    <t xml:space="preserve">Programme Document Baseline data (2016-2017): 82%
PPE 4-5Yr (M:54; F:54)
Pri 6-9Yr (M:94; F:94)
Sec 10-17Yr (M:80; F:88).  </t>
  </si>
  <si>
    <t xml:space="preserve">PPE 4-5Yr  F:54%
Pri 6-9Yr  F:94%
Sec 10-17Yr  F:88%  </t>
  </si>
  <si>
    <t xml:space="preserve">GER for KG1&amp;2  62.3% (61.9% M, 62.6% F) 
GER for the Basic Cycle  99.8% (98.9% M, 100.7% F) 
GER for the Secondary Cycle  81.9% (72.5% M, 91.8% F) </t>
  </si>
  <si>
    <t xml:space="preserve">GER for KG1&amp;2   62.6% F 
GER for the Basic Cycle  100.7% F 
GER for the Secondary Cycle  91.8% F </t>
  </si>
  <si>
    <t>UNDP ,UNICEF, SCI, UNESCO, UNRWA</t>
  </si>
  <si>
    <r>
      <rPr>
        <b/>
        <sz val="11"/>
        <color rgb="FFFF0000"/>
        <rFont val="Calibri"/>
        <family val="2"/>
        <scheme val="minor"/>
      </rPr>
      <t>2019 UNESCO data source</t>
    </r>
    <r>
      <rPr>
        <sz val="11"/>
        <color rgb="FF000000"/>
        <rFont val="Calibri"/>
        <family val="2"/>
        <scheme val="minor"/>
      </rPr>
      <t xml:space="preserve"> : http://uis.unesco.org/en/country/ps. 93.3% (Primary Education 6-9 yrs. 97.73% (97.7% F, 97.76% M), Secondary Education 10-17 yrs. 90.67% (94.96% F, 86.55% M)). Noting that 2019 baseline data Gross intake ratio into the last grade of primary 96.3%(96.8 F%, 95.9% M) 	                          </t>
    </r>
    <r>
      <rPr>
        <b/>
        <sz val="11"/>
        <color rgb="FFFF0000"/>
        <rFont val="Calibri"/>
        <family val="2"/>
        <scheme val="minor"/>
      </rPr>
      <t>2021 data</t>
    </r>
    <r>
      <rPr>
        <sz val="11"/>
        <color rgb="FF000000"/>
        <rFont val="Calibri"/>
        <family val="2"/>
        <scheme val="minor"/>
      </rPr>
      <t xml:space="preserve"> is based on MoE M&amp;E report for the scholastic year 2019-2020.  </t>
    </r>
    <r>
      <rPr>
        <b/>
        <sz val="11"/>
        <color rgb="FFFF0000"/>
        <rFont val="Calibri"/>
        <family val="2"/>
        <scheme val="minor"/>
      </rPr>
      <t>MoE 2022-2023 targets:</t>
    </r>
    <r>
      <rPr>
        <sz val="11"/>
        <color rgb="FF000000"/>
        <rFont val="Calibri"/>
        <family val="2"/>
        <scheme val="minor"/>
      </rPr>
      <t xml:space="preserve">
KG1&amp; KG2 74.6%
Basic cycle 102.8%
Secondary cycle 83.5%</t>
    </r>
  </si>
  <si>
    <t>93.3% (Primary Education 6-9 yrs. 97.73% (97.7% F, 97.76% M), Secondary Education 10-17 yrs. 90.67% (94.96% F, 86.55% M)). Baseline Data source: http://uis.unesco.org/en/country/ps. Noting that 2019 baseline data Gross intake ratio into the last grade of primary 96.3%(96.8 F%, 95.9% M) 	                          2021 data is based on MoE M&amp;E report for the scholastic year 2019-2020.  MoE 2022-2023 targets:
KG1&amp; KG2 74.6%
Basic cycle 102.8%
Secondary cycle 83.5%</t>
  </si>
  <si>
    <t>Output 1.1: Girls and boys (4-17 years old), and teachers, in geographically remote homes and/or with unsafe school commute benefit from sustained and safe access to school</t>
  </si>
  <si>
    <t># of K-12 children and teachers protected with safe and reliable transportation services to and from schools through programmes funded by ECW</t>
  </si>
  <si>
    <t>2022</t>
  </si>
  <si>
    <t xml:space="preserve">UNDP </t>
  </si>
  <si>
    <t>Output 1.2: Out-of-school girls and boys (6-17 years old) have access to alternative education and support toward school re-entry.</t>
  </si>
  <si>
    <t># of girls and boys under home arrest, released from detention or hospitalized children benefit from continued education provision funded by ECW</t>
  </si>
  <si>
    <t>SCI, UNESCO</t>
  </si>
  <si>
    <t>SCI: 408 (12 females, 396 males) 
(30 House Arrest + 326 Ex Detainees + 52 Children in Detention).
So far 48 (1 female, 47 males) children in detention and 309 children ex detainees (11 females, 298 males) and under house arrest were supported.                                                                   UNRWA WB: Currently there are no ‘under arrest’ students. This might change during MYRP timeframe.                                                                                                                UNESCO:Number of students at hospitals is not fixed, it may change at any moment</t>
  </si>
  <si>
    <t>Output 1.3: School infrastructure is improved, and kits/supplies distributed to ensure inclusive access by crisis-affected vulnerable and marginalized children</t>
  </si>
  <si>
    <t># of girls and boys (aged 6-17) including children with disabilities receive education in an environment that is conducive to learning, with adequate infrastructure and equipment (including learning kits), through programmes funded by ECW</t>
  </si>
  <si>
    <t>UNDP,UNRWA Gaza, UNRWA WB, UNICEF, SCI</t>
  </si>
  <si>
    <t>Infrastructure new target: 2,538 (1,695F, 843 M), including COVID-19 response (Original target: 1,258 (998 F, 260 M). the increase is due to reprogramming to support WASH response in vulnerable schools). 
Assistive devices: 135 (90 F, 45 M). Not implemented yet.                                                                                                                                                                                                   UNRWA: NRWA Gaza: So far 28 schools with double shifts serving 52,000 students with infrastructure related interventions. 
All Gaza schools’ children benefit from learning kits (+ counsellors deployed under Outcome 2).
1-	The number of children females and males supported with PSS. 4,218 (2,237 girls, 1,981 boys) not included under this indicator).
2-	The number of children supported by physical support “individual learning materials etc”. 70,108 (33,539 F, 36,569 M)
3-	The number of double counted children i.e. benefiting from both PSS and physical support. 262 (189 F, 73 M)
4-	The number of children supported by learning kits distributed on school level 125,110 (62,015 F, 63,095 M)
5-	The number of children supported by infrastructure support at school level 37, 965 (17, 282 F, 20, 683 M).
Some double counting may exist and will be reviewed by UNRWA Gaza in March 2021 report.
UNRWA WB so far:
6-	7724 (3924 girls, 3800 boys) supported with SLM
7-	2,463 (1214 F, 1249 M) supported with school infrastructure rehabilitation.                                                                                                                                                   UNESCO:Original target: 135 children supported with assistive devices. 
This is a shared activity with UNDP. To avoid double counting it was added under UNDP</t>
  </si>
  <si>
    <t>Outcome 2: Improved quality and relevance of education for crisis-affected vulnerable and marginalized girls and boys (6-17 years old) in inclusive and protective environments</t>
  </si>
  <si>
    <t>% of children demonstrating minimum acquisition of life skills</t>
  </si>
  <si>
    <t>Percentage %</t>
  </si>
  <si>
    <t>73.6% 
Male schools: 70.7%
Female schools: 79.1%
Mixed schools:74.2%</t>
  </si>
  <si>
    <t>In Female schools: 79.1%</t>
  </si>
  <si>
    <t>80.6%.</t>
  </si>
  <si>
    <t>10% increase (change from baseline)</t>
  </si>
  <si>
    <t>NA</t>
  </si>
  <si>
    <t>SCI, UNRWA, UNESCO, UNICEF</t>
  </si>
  <si>
    <t>Data source:Baseline value was obtained in 9.2020 from the results of the SoP ECW/MYRP Needs assessment and Baseline Study. 2021 results are based on counsellors reported perception survey 10.2021.</t>
  </si>
  <si>
    <t>Output 2.1: Teachers, supervisors, education staff and facilitators are equipped to deliver life skills and citizenship education (LSCE) through inclusive and child-centred methods</t>
  </si>
  <si>
    <t># of education personnel trained on learning Objects, Inclusive Education approach, and /or quality student-centered life skills and citizenship education through programmes funded by ECW</t>
  </si>
  <si>
    <t>B02 - Equity and gender equality</t>
  </si>
  <si>
    <t>UNRWA WB, UNICEF, UNESCO</t>
  </si>
  <si>
    <t>UNRWA WB: delivered training topics so far on inclusive education self-learning approaches and the development of self-learning material.                                                                                                                             UNICEF: Safe access: New overall Target 2.2021: 360 teachers, trained on safe detection, identification, and referral and provision of PSS to children that may have been traumatized after being exposed to conflict going to or returning from school. (this indicator is budgeted from output 2.1 otherwise it fits better under output 2.2.).
12 school management committees (SMC) trained on providing protective learning environments and safe access to school children and teachers
60 CBO facilitators trained on CFS, TEAM UP, Child Safeguarding and Safe Identification and referral. So far, 10 community facilitators from 3 CBOs received the PSS training using the INGO’s PSS Intervention (Little Fellow). 
These activities are expected to benefit 4,500 children. 
(old target: 3,000 teachers trained on LOBS in schools Y1=500 teachers, Y2= 1,500, Y3=1,000. Each teacher reaches 30 students and overall 90,000 students. However, upon the MoE request this activity was cancelled).
Digital entrepreneurial Adolescents Leaders (DEAL) approach : 14,000 adolescents (originally 6,000, then changed to 11,200) and 112 teachers (originally 100) 
14,000 adolescents will be reached between the period September 2020 to October 2021 (school year period).                                                                                                           UNESCO: Inclusive education: 6,332 beneficiaries, 300 schools (6000 teachers “20 teachers*300 schools+ 60 supervisors and special education counsellors+ 300 school principals) 
14 Teachers in 3 hospital/determination schools targeting approx. 150 students. (originally 20 teachers in 4 hospitals/ determination schools. However, the fourth school is in Beit Jala and a private school i.e. not under the MoE and doesn’t have permanent teachers so they couldn’t participate).
Training on DRR (not added to this indicator) 45 teachers. Not included in this indicator.
Sex disaggregated data to be cross checked with UNESCO</t>
  </si>
  <si>
    <t>Output 2.2: Schools and communities are equipped to provide a protective environment through a strengthened, innovative, harmonized and coordinated approach to psychosocial support (PSS)</t>
  </si>
  <si>
    <t># of counsellors and education personnel trained on or deployed for psychosocial support funded by ECW (this indicator is revisited to include other non-PSS teachers)</t>
  </si>
  <si>
    <t xml:space="preserve">SCI, UNRWA </t>
  </si>
  <si>
    <t xml:space="preserve">SCI: 573 counsellors (including ToT training for 25 supervisors).                                                                                                                                                                                      UNRWA: 340 (225F, 115 M) in 2020 support teachers in UNRWA Gaza for grade 3 and 4 in Arabic and Math.
New 680 (450F, 230M) in 2021 (UNRWA Gaza will recruit new and additional support teachers that were not planned in the targets reported earlier)
146 counsellors (127 Gaza (80F, 47 M) &amp; 19 WB (11F, 8M)) in 2019.
UNRWA Gaza: At school year 2020-2021 64 (40 females and 24 male) counsellors were recruited under full time basis and were selected from the same 127 counsellors were targeted in the school year 2019-2020                                                                                                                                                                                                          </t>
  </si>
  <si>
    <t>Outcome 3: Strengthened capacity of the education system to respond to chronic humanitarian needs and to deliver a coordinated and mainstreamed response</t>
  </si>
  <si>
    <t>% of schools reporting improved satisfaction with monitoring, response and management at system level and at school level</t>
  </si>
  <si>
    <t>57.7%
Male schools: 53.5%
Female schools: 59.5%
Mixed schools: 60.4%</t>
  </si>
  <si>
    <t>59.5% In female schools</t>
  </si>
  <si>
    <t>70.7%.</t>
  </si>
  <si>
    <t>UNICEF, UNESCO, SCI, UNRWA WB</t>
  </si>
  <si>
    <t>2021 data source: A very  small not statsically representative sample of Schools’ principals survey 10.2021 (SCI support)</t>
  </si>
  <si>
    <t>Output 3.1: MoE and partners have strengthened capacity for crisis-sensitive planning, management, monitoring, coordination and mainstreaming of humanitarian response</t>
  </si>
  <si>
    <t># of ECW-funded trainings of MoE staff on coordination, crisis-planning, gender responsive planning and programming in emergencies</t>
  </si>
  <si>
    <t>Number #</t>
  </si>
  <si>
    <t>COVID-19 response: UNICEF procured and delivered essential cleaning materials and digital thermometers for 186 schools/ centres that were used to support the Government’s holding of the final 12th grade examination in a safe manner benefitting 17,068 students, invigilators and markers of the examination. 
Hygiene kits for 81,906 children (42,591 F, 39,315 M) in 219 Gaza MoE schools.</t>
  </si>
  <si>
    <t>Output 3.2: MoE and partners have strengthened capacity in data collection and information management in relation to crisis contexts and vulnerable and marginalized children</t>
  </si>
  <si>
    <t xml:space="preserve"># of trained education actors on emergency-relevant education data collection and information management </t>
  </si>
  <si>
    <t>SCI+UNRWA WB</t>
  </si>
  <si>
    <t>SCI: Training and salaries  provided to 5 NGO staff to enhance the credibility and transparency of collected data. Staff conduct field visits to verify and document incidents of attacks on schools.                                                                                                                                                                                                                       UNRWA:442 online education staff were trained in education in emergencies, including safe operation and health protocols.</t>
  </si>
  <si>
    <t>Output 3.3: Schools and communities have capacity to respond to emergency and crisis situations and to provide and manage education services</t>
  </si>
  <si>
    <t># of schools with improved capacity to respond to and manage education provision in emergencies through ECW-funded interventions</t>
  </si>
  <si>
    <t>Schools / learning space</t>
  </si>
  <si>
    <t>SCI (71) UNDP/UNESCO (22) UNRWA WB (19)</t>
  </si>
  <si>
    <t>UNDP: Shared activity between UNESCO and UNDP. 
Original target:  Disaster Risk Reduction (DRR) support to 135 schools, 27,000 children (13,500 F, 13,500 M). 
New target and fully achieved: DRR support to 22 schools. This supported 5,345 children (684 F, 4,661 M).   (June 2020 old target: 5,165 children (1,721 F, 3,444 F)). This is a shared activity between UNDP &amp; UNESCO. To avoid double counting, it was included under output 3.3. SCI: New Target: 30 vulnerable schools with apporx.9 members for each School Disaster Management Committee (SDMCs).
Old target 14 schools. 11.2021 updates SCI targeted 71 schools (internet connections, laptops etc. sheet #7)
UNRWA WB: The 19 ECW supported UNRWA’s WB schools’ developed school contingency plans and conducted specific training for school staff on safety, security, contingency planning and first aid skills.
4 laptops where provided benefiting 4 staff (2 F, 2 M).                                                                                                                                                                                             UNESCO:Original target: training on DRR for 66 schools. 22 teachers per school (1,980 teachers)
New target: training on DRR for 22 schools, 45 (F:20, M:25) teachers.  This target is fully achieved, And, training numbers were added under the ECW mandatory indicators. 
Reasons for change. As explained under UNDP above as this is a shared activity with UNDP</t>
  </si>
  <si>
    <r>
      <t xml:space="preserve">Please complete here if </t>
    </r>
    <r>
      <rPr>
        <b/>
        <sz val="11"/>
        <color theme="1" tint="0.249977111117893"/>
        <rFont val="Calibri"/>
        <family val="2"/>
        <scheme val="minor"/>
      </rPr>
      <t>Programme specific indicator</t>
    </r>
    <r>
      <rPr>
        <sz val="11"/>
        <color theme="1" tint="0.249977111117893"/>
        <rFont val="Calibri"/>
        <family val="2"/>
        <scheme val="minor"/>
      </rPr>
      <t xml:space="preserve"> is selected in column D</t>
    </r>
  </si>
  <si>
    <t>2019</t>
  </si>
  <si>
    <t>Updated as of 11.2021</t>
  </si>
  <si>
    <t>93.3% (Primary Education 97.73% (97.7% F, 97.76% M), Secondary Education 90.67% (94.96% F, 86.55% M))</t>
  </si>
  <si>
    <t>Primary Education 97.7% F, Secondary Education 94.96% F</t>
  </si>
  <si>
    <t xml:space="preserve">No updated data after 2019. Data source: http://uis.unesco.org/en/country/ps                                                                                                                                                                                                             Primary 6-9 Yrs.
Secondary 10-17 Yrs. Noting that 2019 baseline data Gross intake ratio into the last grade of primary 96.3%(96.8 F%, 95.9% M) 	</t>
  </si>
  <si>
    <t>Updated till 11.2021. 71 (1 F, 70 M) Children in detention
401(11 F, 39 M)Children ex detainees and under house arrest</t>
  </si>
  <si>
    <t># of girls and boys (aged 4-17) including children with disabilities receive education in an environment that is conducive to learning, with adequate infrastructure and equipment (including learning kits), through programmes funded by ECW</t>
  </si>
  <si>
    <t>Data source:This value was obtained in 9.2020 from the results of the SoP ECW/MYRP Needs assessment and Baseline Study.</t>
  </si>
  <si>
    <t># of counsellors and education personnel trained on or deployed for psychosocial support funded by ECW (this indicator is revisited to include other non-PSS recruited teachers)</t>
  </si>
  <si>
    <t xml:space="preserve">SCI: 573 counsellors (including ToT training for 25 supervisors)                                                                                                                                                                                                               </t>
  </si>
  <si>
    <t xml:space="preserve">SCI: Training and salaries will be provided to 5 NGO staff to enhance the credibility and transparency of collected data. Staff will conduct field visits to verify and document incidents of attacks on schools. </t>
  </si>
  <si>
    <t>UNDP: Shared activity between UNESCO and UNDP. 
Original target:  Disaster Risk Reduction (DRR) support to 135 schools, 27,000 children (13,500 F, 13,500 M). 
New target and fully achieved: DRR support to 22 schools. This supported 5,345 children (684 F, 4,661 M).  This is a shared activity between UNDP &amp; UNESCO.  (June 2020 old target: 5,165 children (1,721 F, 3,444 F)). This is a shared activity between UNDP &amp; UNESCO. To avoid double counting, it was included under output 3.3. SCI: New Target: 30 vulnerable schools with apporx.9 members for each School Disaster Management Committee (SDMCs).
Old target 14 schools.
UNRWA WB: The 19 ECW supported UNRWA’s WB schools’ developed school contingency plans and conducted specific training for school staff on safety, security, contingency planning and first aid skills.
4 laptops where provided benefiting 4 staff (2 F, 2 M).                                                                                                                                                                                             UNESCO:Original target: training on DRR for 66 schools. 22 teachers per school (1,980 teachers)
New target: training on DRR for 22 schools, 45 (F:20, M:25) teachers. And, 5,345 children (684 F, 4,661 M).  This target is fully achieved, And, training numbers were added under the ECW mandatory indicators. 
Reasons for change. As explained under UNDP above as this is a shared activity with UNDP</t>
  </si>
  <si>
    <t xml:space="preserve">Figure was adjusted for double counting </t>
  </si>
  <si>
    <t>UNRWA Gaza: So far 28 schools with double shifts serving 52,000 students with infrastructure related interventions. 
All Gaza schools’ children benefit from learning kits (+ counsellors deployed under Outcome 2).
1-	The number of children females and males supported with PSS. 4,218 (2,237 girls, 1,981 boys) not included under this indicator).
2-	The number of children supported by physical support “individual learning materials etc”. 70,108 (33,539 F, 36,569 M)
3-	The number of double counted children i.e. benefiting from both PSS and physical support. 262 (189 F, 73 M)
4-	The number of children supported by learning kits distributed on school level 125,110 (62,015 F, 63,095 M) 11.2021 M&amp;E tool: 195,218 (95,554F, 99,664M)
5-	The number of children supported by infrastructure support at school level 37, 965 (17, 282 F, 20, 683 M).
Some double counting may exist and will be reviewed by UNRWA Gaza in March 2021 report. For 11.2021 updates total children 261,970 (4218 PSS, 257,752 physical)</t>
  </si>
  <si>
    <t>UNRWA  Gaza</t>
  </si>
  <si>
    <t>11.2021 updates (127 PSS counsellors and 676 support teachers). UNRWA: 340 (225F, 115 M) in 2020 support teachers in UNRWA Gaza for grade 3 and 4 in Arabic and Math.
New 680 (450F, 230M) in 2021 (UNRWA Gaza will recruit new and additional support teachers that were not planned in the targets reported earlier)
146 counsellors (127 Gaza (80F, 47 M) &amp; 19 WB (11F, 8M)) in 2019.
UNRWA Gaza: At school year 2020-2021 64 (40 females and 24 male) counsellors were recruited under full time basis and were selected from the same 127 counsellors were targeted in the school year 2019-2020</t>
  </si>
  <si>
    <t>Check Hygeine kits response to COVID-19</t>
  </si>
  <si>
    <t>UNRWA WB</t>
  </si>
  <si>
    <t>Including in temporary learning spaces. Note that if you are buying desks, this should not be considered as "class rehabilitation" but as "individual learning material".</t>
  </si>
  <si>
    <t>Currently there are no ‘under arrest’ students. This might change during MYRP timeframe.</t>
  </si>
  <si>
    <t xml:space="preserve">UNRWA WB so far:
6-	7724 (3924 girls, 3800 boys) supported with SLM
7-	2,463 (1214 F, 1249 M) supported with school infrastructure rehabilitation  </t>
  </si>
  <si>
    <t>UNRWA WB: delivered training topics so far on inclusive education self-learning approaches and the development of self-learning material</t>
  </si>
  <si>
    <t xml:space="preserve"> 19 WB  Counsellors(11F, 8M)) in 2019.
</t>
  </si>
  <si>
    <t>UNRWA WB: 442 online education staff were trained in education in emergencies, including safe operation and health protocols.</t>
  </si>
  <si>
    <t xml:space="preserve">UNRWA WB: The 19 ECW supported UNRWA’s WB schools’ developed school contingency plans and conducted specific training for school staff on safety, security, contingency planning and first aid skills.
4 laptops where provided benefiting 4 staff (2 F, 2 M).                                                                                                                                                                                            </t>
  </si>
  <si>
    <t>UNDP didn't provide any individual learning material yet. But is planned to provide assistive devices for CwD. This target may reduce due to the current donor political restrictions on SoP ECW/MYRP with respect to the provision of learning materials</t>
  </si>
  <si>
    <t xml:space="preserve">Transportation support to 30 students (15F, 15M). </t>
  </si>
  <si>
    <t>Infrastructure new target: 2,538 (1,695F, 843 M), including COVID-19 response (Original target: 1,258 (998 F, 260 M). the increase is due to reprogramming to support WASH response in vulnerable schools). 
Assistive devices: 135 (90 F, 45 M). Not implemented yet.</t>
  </si>
  <si>
    <t>Original target: training on DRR for 66 schools. 22 teachers per school (1,980 teachers)
New target: training on DRR for 22 schools, 45 (F:20, M:25) teachers. And, 5,345 children (684 F, 4,661 M).  This target is fully achieved, And, training numbers were added under the ECW mandatory indicators. 
Reasons for change. As explained under UNDP above as this is a shared activity with UNDP.</t>
  </si>
  <si>
    <t>Total WCH 476 (333F, 143M) on PSS among other topics. + 97 (58F, 39 M) Al nayzak. Safe access: New overall Target 2.2021: 360 teachers, trained on safe detection, identification, and referral and provision of PSS to children that may have been traumatized after being exposed to conflict going to or returning from school. (this indicator is budgeted from output 2.1 otherwise it fits better under output 2.2.).
12 school management committees (SMC) trained on providing protective learning environments and safe access to school children and teachers
60 CBO facilitators trained on CFS, TEAM UP, Child Safeguarding and Safe Identification and referral. So far, 10 community facilitators from 3 CBOs received the PSS training using the INGO’s PSS Intervention (Little Fellow). 
These activitiesdireclty  benefited 4610(3020 girls and 1590 boys) through recreational activites Team Up. Target: 4,500 children. 
(PD old target: 3,000 teachers trained on LOBS in schools Y1=500 teachers, Y2= 1,500, Y3=1,000. Each teacher reaches 30 students and overall 90,000 students. However, upon the MoE request this activity was cancelled).
Digital entrepreneurial Adolescents Leaders (DEAL) approach : 14,000 adolescents (originally 6,000, then changed to 11,200) and 112 teachers (originally 100) 
14,000 adolescents will be reached between the period September 2020 to October 2021 (school year period)</t>
  </si>
  <si>
    <t>558 WCH</t>
  </si>
  <si>
    <t xml:space="preserve">
PPE 4-5Yr  F:54%
Pri 6-9Yr  F:94%
Sec 10-17Yr  F:88%  </t>
  </si>
  <si>
    <r>
      <t xml:space="preserve">93.3% (Primary Education 6-9 yrs. 97.73% (97.7% F, 97.76% M), Secondary Education 10-17 yrs. 90.67% (94.96% F, 86.55% M)). Baseline Data source: http://uis.unesco.org/en/country/ps. Noting that 2019 baseline data Gross intake ratio into the last grade of primary 96.3%(96.8 F%, 95.9% M) 	                          2021 data is based on MoE M&amp;E report for the scholastic year 2019-2020.  </t>
    </r>
    <r>
      <rPr>
        <b/>
        <sz val="11"/>
        <color rgb="FFFF0000"/>
        <rFont val="Calibri"/>
        <family val="2"/>
        <scheme val="minor"/>
      </rPr>
      <t>MoE 2022-2023 targets:</t>
    </r>
    <r>
      <rPr>
        <sz val="11"/>
        <color rgb="FF000000"/>
        <rFont val="Calibri"/>
        <family val="2"/>
        <scheme val="minor"/>
      </rPr>
      <t xml:space="preserve">
KG1&amp; KG2 74.6%
Basic cycle 102.8%
Secondary cycle 83.5%</t>
    </r>
  </si>
  <si>
    <t>WCH Team up bags distribution +25 physical improvement schools' plans developed (respnse to 9 schools: 8 schools were provded with 65 outdoor benches+ one school with 1 carpet+1 closet)</t>
  </si>
  <si>
    <t>Total WCH 476 (333F, 143M) on PSS among other topics. + 97 (58F, 39 M) Al nayzak. Safe access: New overall Target 2.2021: 360 teachers, trained on safe detection, identification, and referral and provision of PSS to children that may have been traumatized after being exposed to conflict going to or returning from school. (this indicator is budgeted from output 2.1 otherwise it fits better under output 2.2.).
12 school management committees (SMC) trained on providing protective learning environments and safe access to school children and teachers
60 CBO facilitators trained on CFS, TEAM UP, Child Safeguarding and Safe Identification and referral. So far, 10 community facilitators from 3 CBOs received the PSS training using the INGO’s PSS Intervention (Little Fellow). 
These activities benefited 4610(3020 girls and 1590 boys). Target: 4,500 children. 
(PD old target: 3,000 teachers trained on LOBS in schools Y1=500 teachers, Y2= 1,500, Y3=1,000. Each teacher reaches 30 students and overall 90,000 students. However, upon the MoE request this activity was cancelled).
Digital entrepreneurial Adolescents Leaders (DEAL) approach : 14,000 adolescents (originally 6,000, then changed to 11,200) and 112 teachers (originally 100) 
14,000 adolescents will be reached between the period September 2020 to October 2021 (school year period)</t>
  </si>
  <si>
    <t>Training on PSS was not included here as it will be double counting of the above.</t>
  </si>
  <si>
    <t>COVID-19 response: UNICEF procured and delivered essential cleaning materials and digital thermometers for 186 schools/ centres that were used to support the Government’s holding of the final 12th grade examination in a safe manner benefitting 17,068 students, invigilators and markers of the examination. 
Hygiene kits for 81,906 children (42,591 F, 39,315 M) in 219 Gaza MoE schools.</t>
  </si>
  <si>
    <t>UNECO</t>
  </si>
  <si>
    <t xml:space="preserve">BZU training of 69 counsellors and supervisors (43 F, 26 M) + 176 school principals (87F, 89M) </t>
  </si>
  <si>
    <t>Teachers Guide</t>
  </si>
  <si>
    <t>As reported by teachers to UNESCO consultant Thawra</t>
  </si>
  <si>
    <t>Inclusive education: 6,332 beneficiaries, 300 schools (6000 teachers “20 teachers*300 schools+ 60 supervisors and special education counsellors+ 300 school principals) 
14 Teachers in 3 hospital/determination schools targeting approx. 150 students. (originally 20 teachers in 4 hospitals/ determination schools. However, the fourth school is in Beit Jala and a private school i.e. not under the MoE and doesn’t have permanent teachers so they couldn’t participate).
Training on DRR (not added to this indicator) 45 teachers. Not included in this indicator.
Sex disaggregated data to be cross checked with UNESCO</t>
  </si>
  <si>
    <t>Training of Determination schools teachers by Thawra</t>
  </si>
  <si>
    <r>
      <t xml:space="preserve">ECW </t>
    </r>
    <r>
      <rPr>
        <sz val="18"/>
        <color rgb="FFC00000"/>
        <rFont val="Impact"/>
        <family val="2"/>
      </rPr>
      <t xml:space="preserve">MYRP-ONLY </t>
    </r>
    <r>
      <rPr>
        <sz val="18"/>
        <color theme="1" tint="0.249977111117893"/>
        <rFont val="Impact"/>
        <family val="2"/>
      </rPr>
      <t xml:space="preserve">ANNUAL REPORTING - Annex 3 - Joint Resources Mobilization - </t>
    </r>
    <r>
      <rPr>
        <sz val="18"/>
        <color rgb="FFFF0000"/>
        <rFont val="Impact"/>
        <family val="2"/>
      </rPr>
      <t>NOT IN USE FOR THIS REPORTING WINDOW</t>
    </r>
  </si>
  <si>
    <t>Please fill in with numbers/text only or N/A, without changing the formatting and without inserting cells or columns. This file will be machine-read.</t>
  </si>
  <si>
    <t xml:space="preserve">Guidance: Please include newly mobilized funds for programs that are strongly aligned with the MYRP. The extent of alignment should be judged based on four components: </t>
  </si>
  <si>
    <t xml:space="preserve">(1) Target group (i.e. program uses the same target group as the MYRP, e.g. refugees; internally displaced; host or other crisis affected children and youth); </t>
  </si>
  <si>
    <t xml:space="preserve">(2) Strategy (i.e. program uses selected/all MYRP programmatic outcome(s); Theory of Change and/or results framework components); </t>
  </si>
  <si>
    <t xml:space="preserve">(3) Geographic areas (i.e. program works in geographic areas where target group is present); </t>
  </si>
  <si>
    <t>(4) Coordination (i.e. program is engaging with the MYRP-relevant coordination mechanism on (1) planning; (2) implementation /monitoring)</t>
  </si>
  <si>
    <t>Please add any newly mobilized funds that are strongly aligned with the MYRP as per ECW guidance above.</t>
  </si>
  <si>
    <t>Year</t>
  </si>
  <si>
    <t>Donor</t>
  </si>
  <si>
    <t>Recipient agency</t>
  </si>
  <si>
    <t>Program name</t>
  </si>
  <si>
    <t>Currency</t>
  </si>
  <si>
    <r>
      <t xml:space="preserve">Amount of funds newly </t>
    </r>
    <r>
      <rPr>
        <b/>
        <sz val="11"/>
        <color theme="1" tint="0.14999847407452621"/>
        <rFont val="Calibri (Body)"/>
      </rPr>
      <t xml:space="preserve">mobilized
</t>
    </r>
    <r>
      <rPr>
        <sz val="11"/>
        <color theme="1" tint="0.14999847407452621"/>
        <rFont val="Calibri"/>
        <family val="2"/>
        <scheme val="minor"/>
      </rPr>
      <t>(in currency listed in previous field)</t>
    </r>
  </si>
  <si>
    <t>GENERAL</t>
  </si>
  <si>
    <t>A2 - INDICATORS AND SERVICES</t>
  </si>
  <si>
    <t>A3</t>
  </si>
  <si>
    <t>Type of organization</t>
  </si>
  <si>
    <t>Yes/No)</t>
  </si>
  <si>
    <t>Focal point role</t>
  </si>
  <si>
    <t>Countries</t>
  </si>
  <si>
    <t>Role</t>
  </si>
  <si>
    <t>Results</t>
  </si>
  <si>
    <t>Indicators</t>
  </si>
  <si>
    <t>Results lookup</t>
  </si>
  <si>
    <t>Level</t>
  </si>
  <si>
    <t>Indicator reference</t>
  </si>
  <si>
    <t>Grants of reference</t>
  </si>
  <si>
    <t>Source of verification</t>
  </si>
  <si>
    <t>Minimum level of data disaggregation</t>
  </si>
  <si>
    <t>Mandatory</t>
  </si>
  <si>
    <t>Unit</t>
  </si>
  <si>
    <t>Type of service</t>
  </si>
  <si>
    <t>Service</t>
  </si>
  <si>
    <t>Linkage</t>
  </si>
  <si>
    <t>Probability</t>
  </si>
  <si>
    <t>Impact</t>
  </si>
  <si>
    <t>Government</t>
  </si>
  <si>
    <t>Yes</t>
  </si>
  <si>
    <t>ECW Secretariat FP</t>
  </si>
  <si>
    <t>Global</t>
  </si>
  <si>
    <t>AF</t>
  </si>
  <si>
    <t>Program specific indicator</t>
  </si>
  <si>
    <t>Access</t>
  </si>
  <si>
    <t>Built and/or rehabilitated classrooms</t>
  </si>
  <si>
    <t>Unlikely</t>
  </si>
  <si>
    <t>Minor</t>
  </si>
  <si>
    <t>International NGO</t>
  </si>
  <si>
    <t>Grant Manager</t>
  </si>
  <si>
    <t>Regional</t>
  </si>
  <si>
    <t>Initial investment</t>
  </si>
  <si>
    <t>Final</t>
  </si>
  <si>
    <t xml:space="preserve">Outcome 1: Increased access to education for crisis-affected girls and boys </t>
  </si>
  <si>
    <t>E.1.1</t>
  </si>
  <si>
    <t>All grants</t>
  </si>
  <si>
    <t>Grantees' reports</t>
  </si>
  <si>
    <t>Sex, funding window</t>
  </si>
  <si>
    <t>Net Attendance Rate</t>
  </si>
  <si>
    <t>Built and/or rehabilitated gender-segregated latrines</t>
  </si>
  <si>
    <t>Possible</t>
  </si>
  <si>
    <t>Moderate</t>
  </si>
  <si>
    <t>National NGO</t>
  </si>
  <si>
    <t>Grant Focal point</t>
  </si>
  <si>
    <t>Afghanistan</t>
  </si>
  <si>
    <t>FER</t>
  </si>
  <si>
    <t xml:space="preserve">Outcome 2: Strengthened equity and gender equality in education in crisis </t>
  </si>
  <si>
    <t>E.1.2</t>
  </si>
  <si>
    <t>funding window</t>
  </si>
  <si>
    <t>Out-of-school rate for boys and girls in crises and  conflict-affected communities supported by ECW that are (a) of primary school age; (b) of lower secondary school age; (c) of upper secondary school age.</t>
  </si>
  <si>
    <t>Built and/or rehabilitated latrines</t>
  </si>
  <si>
    <t>B03 - Continuity</t>
  </si>
  <si>
    <t>Likely</t>
  </si>
  <si>
    <t>Major</t>
  </si>
  <si>
    <t>Others</t>
  </si>
  <si>
    <t>Bangladesh</t>
  </si>
  <si>
    <t xml:space="preserve">Outcome 3: Increased continuity and sustainability of education for crisis affected girls and boys </t>
  </si>
  <si>
    <t>E.1.3 - Number of households in ECW-supported communities receiving cash transfers for education</t>
  </si>
  <si>
    <t>E.1.3</t>
  </si>
  <si>
    <t>Gender parity levels (%) in access to education in ECW supported schools/learning spaces</t>
  </si>
  <si>
    <t>Accelerated Learning Programs (ALP)</t>
  </si>
  <si>
    <t>Other</t>
  </si>
  <si>
    <t>Very Likely</t>
  </si>
  <si>
    <t>Severe</t>
  </si>
  <si>
    <t>Red Cross/Crescent</t>
  </si>
  <si>
    <t>Brazil</t>
  </si>
  <si>
    <t xml:space="preserve">Outcome 4: Improved learning and skills outcomes for crisis-affected girls and boys </t>
  </si>
  <si>
    <t>E.2.4 - Number of teachers / administrators trained on gender-related topics or inclusion</t>
  </si>
  <si>
    <t>E.2.4</t>
  </si>
  <si>
    <t>Percentage of boys and girls under five (5) years of age who are developmentally on track in terms of health, learning, and psychosocial wellbeing</t>
  </si>
  <si>
    <t xml:space="preserve">Vocational education </t>
  </si>
  <si>
    <t>UN Agency</t>
  </si>
  <si>
    <t>Burkina Faso</t>
  </si>
  <si>
    <t>Outcome 5: Safe and protective learning environment and education ensured for all crisis-affected girls and boys</t>
  </si>
  <si>
    <t>E.3.1 - Number of 3-8 years old children reached with early childhood education services</t>
  </si>
  <si>
    <t>E.3.1</t>
  </si>
  <si>
    <t>Sex, formal vs non-formal, refugees / IDPs / others, funding window</t>
  </si>
  <si>
    <t>Average attendance rate for ECW-supported boys and girls and youth in formal or non-formal equivalent.</t>
  </si>
  <si>
    <t>Support to organization for end of year exam</t>
  </si>
  <si>
    <t>S01 - Political commitment</t>
  </si>
  <si>
    <t>Policies, plans, frameworks</t>
  </si>
  <si>
    <t>Cameroon</t>
  </si>
  <si>
    <t xml:space="preserve">SYSTEMIC OUTCOME 1: Increased political support to education for crisis-affected girls and boys </t>
  </si>
  <si>
    <t>E.3.2 - Number of forcibly displaced children of secondary school age enrolled in secondary education in ECW-supported communities</t>
  </si>
  <si>
    <t>E.3.2</t>
  </si>
  <si>
    <t>All MYRPs approved from 2020 with a result involving forcibly displaced children in secondary education</t>
  </si>
  <si>
    <t>Sex, refugees / IDPs / others, formal vs non-formal, funding window</t>
  </si>
  <si>
    <t>Completion rates in: (a) primary education; (b) lower secondary education.</t>
  </si>
  <si>
    <t>Provision of cash transfers to students/families</t>
  </si>
  <si>
    <t>S02 - Resource mobilization</t>
  </si>
  <si>
    <t>CAR</t>
  </si>
  <si>
    <t>SYSTEMIC OUTCOME 2: Increased education in emergencies funding for populations in need</t>
  </si>
  <si>
    <t>E.3.3 - Number of ECW-supported countries that have adopted accreditation frameworks for accelerated / non-formal education programs for crisis-affected children</t>
  </si>
  <si>
    <t>E.3.3</t>
  </si>
  <si>
    <t>All grants with at least one outcome in accelerated / non-formal education</t>
  </si>
  <si>
    <t>Survival rate (% of pupils in the first grade of education expected to reach successive grades) for ECW-supported boys and girls &amp; youth in (i) primary school and (ii) lower-secondary school.</t>
  </si>
  <si>
    <t xml:space="preserve">Awareness campaigns on education and related topics </t>
  </si>
  <si>
    <t>S03 - Joint planning and coordination</t>
  </si>
  <si>
    <t>Chad</t>
  </si>
  <si>
    <t xml:space="preserve">SYSTEMIC OUTCOME 3: Joint, locally owned planning and timely response, inclusive of humanitarian and development partners </t>
  </si>
  <si>
    <t>E.3.4 - Number of 3-18 children receiving quality school feeding</t>
  </si>
  <si>
    <t xml:space="preserve">Output </t>
  </si>
  <si>
    <t>E.3.4</t>
  </si>
  <si>
    <t>all grants approved from 2020 onwards</t>
  </si>
  <si>
    <t>Sex, formal vs non-formal, funding window</t>
  </si>
  <si>
    <t>Children</t>
  </si>
  <si>
    <t>Proportion of boys and girls and young people supported by ECW (a) in Grades 2 or 3; and/or (b) at the end of primary and/or (c) at the end of lower secondary education who achieve at least a minimum proficiency level in (i) reading, and/or (ii) math</t>
  </si>
  <si>
    <t>Built and/or rehabilitated recreational spaces</t>
  </si>
  <si>
    <t>S04 - Capacity strengthening</t>
  </si>
  <si>
    <t>Teaching / learning material</t>
  </si>
  <si>
    <t>Colombia</t>
  </si>
  <si>
    <t xml:space="preserve">SYSTEMIC OUTCOME 4: Strengthened local and global capacity for analysis, programming, monitoring and evaluation </t>
  </si>
  <si>
    <t>E.4.1</t>
  </si>
  <si>
    <t xml:space="preserve">Proportion of boys and girls and young people supported by ECW in (a) in Grades 2 or 3; and/or (b) at the end of primary; and (c) at the end of lower secondary who improve their social and emotional learning (SEL) levels. </t>
  </si>
  <si>
    <t>Provided school furniture</t>
  </si>
  <si>
    <t>S05 - Improved data, evidence and accountability</t>
  </si>
  <si>
    <t>US$</t>
  </si>
  <si>
    <t>Comoros</t>
  </si>
  <si>
    <t xml:space="preserve">SYSTEMIC OUTCOME 5: Evidence-based programs for equitable, continued, quality and protective education in emergencies in place </t>
  </si>
  <si>
    <t>E.4.2</t>
  </si>
  <si>
    <t>Proportion of boys and girls and young people who improved their levels of learning in (i) reading, and/or (ii) math</t>
  </si>
  <si>
    <t>Provided incentives to teachers</t>
  </si>
  <si>
    <t>DRC</t>
  </si>
  <si>
    <t>E.4.3 - Number of teachers / administrators trained on subject knowledge, curriculum / planning or pedagogy</t>
  </si>
  <si>
    <t>E.4.3</t>
  </si>
  <si>
    <t>Proportion of boys and girls and young people who improved their levels of learning in SEL</t>
  </si>
  <si>
    <t>Learning Support</t>
  </si>
  <si>
    <t>Provision of materials for socio-emotional learning to teachers / classrooms</t>
  </si>
  <si>
    <t>Ecuador</t>
  </si>
  <si>
    <t>E.4.4 - Proportion of teachers in ECW-supported communities who have received at least one of the following: a) the minimum organized teacher training pre-service or in-service required for teaching at the relevant level; b) organized training in line with the INEE Training for Primary School Teachers in Crisis Contexts (TICC) standards</t>
  </si>
  <si>
    <t>E.4.4</t>
  </si>
  <si>
    <t>all MYRPs approved from 2020 onwards, and previous MYRPs if possible; FER grants with a teacher training component approved from 2020 onwards</t>
  </si>
  <si>
    <t>% Teachers</t>
  </si>
  <si>
    <t>Proportion of boys and girls and young people who achieve their minimum age profiency levels in (i)reading, and/or (ii) math.</t>
  </si>
  <si>
    <t>Provision of materials for socio-emotional learning to children / youths</t>
  </si>
  <si>
    <t>Ethiopia</t>
  </si>
  <si>
    <t xml:space="preserve">Ouput </t>
  </si>
  <si>
    <t>E.4.6</t>
  </si>
  <si>
    <t>Proportion of boys and girls and young people who achieve their minimum age profiency levels in SEL.</t>
  </si>
  <si>
    <t>Provision of teaching and learning material for literacy and numeracy to children / youths</t>
  </si>
  <si>
    <t>Greece</t>
  </si>
  <si>
    <t>E.5.2 - Number of teachers / administrators trained on WASH</t>
  </si>
  <si>
    <t>E.5.2</t>
  </si>
  <si>
    <t>Proportion of ECW-supported schools/learning environments that meet safe learning environment standards, including disaster risk reduction and gender-specific issues.</t>
  </si>
  <si>
    <t>Remedial classes</t>
  </si>
  <si>
    <t>Indonesia</t>
  </si>
  <si>
    <t>E.5.6 - Number of teachers / administrators trained on emergency preparedness, DRR, risk management</t>
  </si>
  <si>
    <t>E.5.6</t>
  </si>
  <si>
    <t>Number of ECW-supported schools/learning spaces that meet the minimum standard on a) emotional well-being and/or mental health for children/youth and/or education staff</t>
  </si>
  <si>
    <t>Mentorship programs for teachers</t>
  </si>
  <si>
    <t>Lacro</t>
  </si>
  <si>
    <t xml:space="preserve">E.5.8 - Number of teachers / administrators trained on PSS </t>
  </si>
  <si>
    <t>E.5.8</t>
  </si>
  <si>
    <t>Number of ECW-supported schools/learning spaces that meet the minimum standards on WASH</t>
  </si>
  <si>
    <t>Provision of teaching and learning material for literacy and numeracy to teachers / classrooms</t>
  </si>
  <si>
    <t>Lacro Regional</t>
  </si>
  <si>
    <t>E.5.9 - Number of teachers who report improvements in psychological well-being / self-care</t>
  </si>
  <si>
    <t>E.5.9</t>
  </si>
  <si>
    <t>Number of ECW-supported schools/learning spaces that meet the minimum standard on school resilience and/or disaster risk reduction</t>
  </si>
  <si>
    <t>Teachers trained on pedagogy</t>
  </si>
  <si>
    <t>Lebanon</t>
  </si>
  <si>
    <t>S.1.2 - Proportion of humanitarian appeals that include an education component</t>
  </si>
  <si>
    <t>S.1.2</t>
  </si>
  <si>
    <t>N/A</t>
  </si>
  <si>
    <t xml:space="preserve">Secretariat analysis on various financial tracking databases, individual appeal documents </t>
  </si>
  <si>
    <t>Percentage of students at ECW supported schools/ learning spaces that experience bullying, corporal punishment, harrassment, violence, sexual disrimination, or abuse (during a given week)</t>
  </si>
  <si>
    <t>Trained teachers on Early Childhood and Care Development (ECCD) principles</t>
  </si>
  <si>
    <t>Madagascar</t>
  </si>
  <si>
    <t xml:space="preserve">S.1.3 - Number of countries who endorsed the Safe School declaration </t>
  </si>
  <si>
    <t>S.1.3</t>
  </si>
  <si>
    <t>Global Coalition to Protect Education from Attack</t>
  </si>
  <si>
    <t>Trained teachers on inclusive education (e.g. children with disabilities)</t>
  </si>
  <si>
    <t>Malawi</t>
  </si>
  <si>
    <t>S.2 - Total funding raised and leveraged by ECW at i) global, and ii) country level  (in M USD)</t>
  </si>
  <si>
    <t>S.2</t>
  </si>
  <si>
    <t xml:space="preserve">Secretariat analysis </t>
  </si>
  <si>
    <t>Global and country level</t>
  </si>
  <si>
    <t>Number of households in ECW-supported communities receiving cash transfers for education</t>
  </si>
  <si>
    <t>Trained teachers on subject knowledge/curriculum</t>
  </si>
  <si>
    <t>Mali</t>
  </si>
  <si>
    <t>S.2.1 - Proportion of funding raised and leveraged as a result of: i) innovative financing; ii)  non-traditional and private sources</t>
  </si>
  <si>
    <t>S.2.1</t>
  </si>
  <si>
    <t>Number of schools/learning spaces in ECW-supported communities receiving cash transfers to improve the learning environment</t>
  </si>
  <si>
    <t>Psychosocial support services and life skills</t>
  </si>
  <si>
    <t>Provision of life skills materials  to teacher / classroom</t>
  </si>
  <si>
    <t>Mozambique</t>
  </si>
  <si>
    <t xml:space="preserve">S.3.3 - Number of joint multi-year programs developed with ECW support. </t>
  </si>
  <si>
    <t>S.3.3</t>
  </si>
  <si>
    <t>all MYRPs</t>
  </si>
  <si>
    <t>Number of teachers / administrators that demonstrate increased knowledge on gender or inclusion related topics</t>
  </si>
  <si>
    <t>Life skills programs (i.e.. clubs, trainings, after school programs)</t>
  </si>
  <si>
    <t>Nepal</t>
  </si>
  <si>
    <t>S.4.3 - Absorptive capacity: portion of grant budgets that has been reported as spent on services delivered</t>
  </si>
  <si>
    <t>S.4.3</t>
  </si>
  <si>
    <t>Number of teachers / administrators trained on gender or inclusion related topics</t>
  </si>
  <si>
    <t>Provision of life skills materials  to children / youths</t>
  </si>
  <si>
    <t>Niger</t>
  </si>
  <si>
    <t>S.4.4 - Number of ECW-supported novel approaches in EiE with a clear strategy towards testing and scaling up</t>
  </si>
  <si>
    <t>S.4.4</t>
  </si>
  <si>
    <t>Accreditation framework(s) for accelerated / non-formal education for crisis-affected children is adopted in-country due to ECW support</t>
  </si>
  <si>
    <t xml:space="preserve">Psychosocial services ( children / youths provided with transportation to / from school)  </t>
  </si>
  <si>
    <t>Nigeria</t>
  </si>
  <si>
    <t>Number of aged 3-18 children/youth receiving quality school feeding</t>
  </si>
  <si>
    <t xml:space="preserve">Psychosocial services ( children / youths receive services from therapist, counselor, etc.)  </t>
  </si>
  <si>
    <t>S.4.5 - Number of children reached through ECW-supported innovations.</t>
  </si>
  <si>
    <t>S.4.5</t>
  </si>
  <si>
    <t>all grants</t>
  </si>
  <si>
    <t>Sex, level of education, formal vs non-formal, refugees / IDPs / others, funding window</t>
  </si>
  <si>
    <t>Number of teachers / administrators that demonstrate increased knowledge on subject knowledge, curriculum / planning or pedagogy</t>
  </si>
  <si>
    <t xml:space="preserve">Psychosocial services ( children / youths referred to therapist, counselor, etc.)  </t>
  </si>
  <si>
    <t>Papua New Guinea</t>
  </si>
  <si>
    <t>Number of teachers / administrators trained on subject knowledge, curriculum / planning or pedagogy</t>
  </si>
  <si>
    <t>Trained teachers on psychosocial support</t>
  </si>
  <si>
    <t>Peru</t>
  </si>
  <si>
    <t>Proportion of teachers in ECW-supported communities who have received at least one of the following: a) the minimum organized teacher training pre-service or in-service required for teaching at the relevant level; b) organized training in line with the INEE Training for Primary School Teachers in Crisis Contexts (TICC) standards</t>
  </si>
  <si>
    <t>Safety</t>
  </si>
  <si>
    <t>Number of schools adopting / operationalizing a code of conduct (E5.3)</t>
  </si>
  <si>
    <t>Somalia</t>
  </si>
  <si>
    <t>Percentage of learners in primary education whose first or home language is the language of instruction at ECW-supported learning spaces</t>
  </si>
  <si>
    <t>Trained teachers on emergency preparedness, DRR, risk management</t>
  </si>
  <si>
    <t>South Sudan</t>
  </si>
  <si>
    <t>Strengthening systems</t>
  </si>
  <si>
    <t>Initiatives to mobilize communities around education (e.g. parents and teachers associations)</t>
  </si>
  <si>
    <t>Syria</t>
  </si>
  <si>
    <t>Number of teachers / administrators who demonstrated increased knowledge on WASH</t>
  </si>
  <si>
    <t>Support to community-driven monitoring systems</t>
  </si>
  <si>
    <t>Uganda</t>
  </si>
  <si>
    <t>Number of teachers / administrators trained on WASH</t>
  </si>
  <si>
    <t xml:space="preserve">Support to national systems for monitoring </t>
  </si>
  <si>
    <t>Ukraine</t>
  </si>
  <si>
    <t>Percentage of ECW-supported learning spaces whereby a code of conduct (i) exists (ii) is enforced and, (iii) teachers and communities are trained / informed on its application</t>
  </si>
  <si>
    <t>Developed accreditation frameworks for accelerated / NFE programs (E3.6)</t>
  </si>
  <si>
    <t>UNRWA</t>
  </si>
  <si>
    <t>Percentage of ECW-supported learning spaces that have a functioning school-management committee and / or parent-teacher association</t>
  </si>
  <si>
    <t>Trainings for education planners and managers in conflict-sensitive and risk-informed education</t>
  </si>
  <si>
    <t>Venezuela</t>
  </si>
  <si>
    <t xml:space="preserve">Percentage of ECW-supported learning spaces with DRR systems / processes / measures in place </t>
  </si>
  <si>
    <t>Wash / health / nutrition  at school</t>
  </si>
  <si>
    <t xml:space="preserve">Provision of clean water supply </t>
  </si>
  <si>
    <t>Yemen</t>
  </si>
  <si>
    <t>Number of teachers / administrators who demonstrated increased knowledge on emergency preparedness, DRR, risk management</t>
  </si>
  <si>
    <t>School feeding programs</t>
  </si>
  <si>
    <t>Zimbabwe</t>
  </si>
  <si>
    <t>Number of teachers / administrators trained on emergency preparedness, DRR, risk management</t>
  </si>
  <si>
    <t>Trained teachers on health and hygiene awareness</t>
  </si>
  <si>
    <t>Percentage of learning spaces supported by ECW featuring PSS activities for children that fulfil at least three out of the four following attributes: a) structured, b) goal-oriented, c) evidence-informed, d) targeted and tailored to different sub-groups of vulnerable children</t>
  </si>
  <si>
    <t>Number of teachers / administrators who demonstrated increased knowledge on PSS in education</t>
  </si>
  <si>
    <t>Number of teachers / administrators trained on PSS</t>
  </si>
  <si>
    <t>Number of teachers who report improvements in psychological well-being / self-care</t>
  </si>
  <si>
    <t>Percentage of schools/ learning spaces supported by ECW that have a dedicated counsellor or a social worker available on site</t>
  </si>
  <si>
    <t>NOT INCLUDED</t>
  </si>
  <si>
    <t xml:space="preserve">ECW Goal: by 2021, ECW-supported interventions reach 8.9 million crisis-affected girls, boys, and youth, including from marginalized groups, resulting in improving their learning outcomes and enhancing their socio-emotional wellbeing and employability. </t>
  </si>
  <si>
    <t>H.1 - Number of 3-18 years old children and youth reached with ECW assistance</t>
  </si>
  <si>
    <t>Headcount</t>
  </si>
  <si>
    <t>H.1</t>
  </si>
  <si>
    <t>Sex, level of education, refugees / IDPs / others, formal vs. non-formal and disability status, country, funding window</t>
  </si>
  <si>
    <t>E.1 - Percentage of ECW-supported programs [1] with increased access to education for crisis-affected children and youth</t>
  </si>
  <si>
    <t>E.1</t>
  </si>
  <si>
    <t>All grants with two data points available</t>
  </si>
  <si>
    <t>To remove?</t>
  </si>
  <si>
    <t>S.5a - Percentage of ECW-supported programs measuring affected communities' access to education</t>
  </si>
  <si>
    <t>S.5a</t>
  </si>
  <si>
    <t>S.5b - Percentage of ECW-supported programs measuring survival, transition or completion for crisis-affected children and youth.</t>
  </si>
  <si>
    <t>S.5b</t>
  </si>
  <si>
    <t>S.5c - Percentage of ECW-supported MYRPs having quality data on learning outcomes [without SEL]</t>
  </si>
  <si>
    <t>S.5c</t>
  </si>
  <si>
    <t>All MYRPs</t>
  </si>
  <si>
    <t>S.5d - Percentage of ECW-supported MYRPs having quality data on learning outcomes [including SEL]</t>
  </si>
  <si>
    <t>S.5d</t>
  </si>
  <si>
    <t>S.5.1 - Percentage of ECW supported MYRPs informed by evidence of good quality</t>
  </si>
  <si>
    <t>S.5.1</t>
  </si>
  <si>
    <t>all MYRPs approved from 2020 onwards</t>
  </si>
  <si>
    <t xml:space="preserve">S.5.2 - Percentage of ECW-supported MYRPs whose results framework address the social norms, attitudes and behaviors that underlie gender inequalities </t>
  </si>
  <si>
    <t>S.5.2</t>
  </si>
  <si>
    <t xml:space="preserve">S.4 - Percentage of ECW funding allocated to local and national responders as directly as possible to improve outcomes for affected people and reduce transactional costs, in accordance with the Grand Bargain commitment </t>
  </si>
  <si>
    <t>S.4</t>
  </si>
  <si>
    <t>S.4.1 - Percentage of ECW-supported programs featuring cash transfers to (i) households or students for education (ii) schools to improve learning environment</t>
  </si>
  <si>
    <t>S.4.1</t>
  </si>
  <si>
    <t>all MYRPs approved from Dec 2019 onwards</t>
  </si>
  <si>
    <t>S.4.2 - Percentage of cluster countries where cluster lead agencies have full-time dedicated cluster staff (Coordinator and Information Manager)</t>
  </si>
  <si>
    <t>S.4.2</t>
  </si>
  <si>
    <t>GEC</t>
  </si>
  <si>
    <t>S.3 - Percentage of ECW-supported multi-year programs based on a planning process of good quality</t>
  </si>
  <si>
    <t>S.3</t>
  </si>
  <si>
    <t>Grantee / Secretariat analysis</t>
  </si>
  <si>
    <t xml:space="preserve">S.3.1 - Percentage of first emergency response countries where funds were disbursed up to 8 weeks after the humanitarian appeal date </t>
  </si>
  <si>
    <t>S.3.1</t>
  </si>
  <si>
    <t>all FER grants</t>
  </si>
  <si>
    <t xml:space="preserve">S.3.2 - Percentage of multi-year program countries where funds were disbursed up to 6 months after the country scoping mission. </t>
  </si>
  <si>
    <t>S.3.2</t>
  </si>
  <si>
    <t xml:space="preserve">E.5 - Percentage of ECW-supported programs with increased levels of safety and protection in relation to one or more of the following:
i) Violence against children in / to / from ECW-supported learning spaces.
ii) Emotional well-being and/or mental health of children and/or education staff.
iii) Water, sanitation, health and hygiene (WASH) for children.
iv) School resilience and/or disater risk reduction at the learning level.  </t>
  </si>
  <si>
    <t>E.5</t>
  </si>
  <si>
    <t>All grants featuring at least one outcome on safe learning environments with two available data points</t>
  </si>
  <si>
    <t>E.5.1 - Percentage of ECW-supported learning spaces with increased access to (i) drinking water; (ii) single-sex basic sanitation facilities, and (iii) basic hand-washing facilities for crisis-affected children and youth (once two data points become available)</t>
  </si>
  <si>
    <t>E.5.1</t>
  </si>
  <si>
    <t>E.2a - Percentage of ECW-supported programs with increased learning outcomes for crisis-affected girls</t>
  </si>
  <si>
    <t>E.2a</t>
  </si>
  <si>
    <t>All MYRPs, plus those FERs with two data points for learning outcomes measurement</t>
  </si>
  <si>
    <t>E.2b - Percentage of ECW-supported programs showing improvement vs. gender parity in access to education in targeted communities</t>
  </si>
  <si>
    <t>E.2b</t>
  </si>
  <si>
    <t xml:space="preserve">All grants with two available data points </t>
  </si>
  <si>
    <t>E.2.1 - Percentage and number of girls out of total children and youth reached by ECW.</t>
  </si>
  <si>
    <t>E.2.1</t>
  </si>
  <si>
    <t>Level of education, refugees / IDPs / others, formal vs. non-formal, funding window</t>
  </si>
  <si>
    <t xml:space="preserve">E.2.2 - Percentage of children and youth identified as having a disability and reached with ECW support, out of all children and youth reached. </t>
  </si>
  <si>
    <t>E.2.2</t>
  </si>
  <si>
    <t>Sex, level of education, formal vs. non-formal, funding window</t>
  </si>
  <si>
    <t>E.2.3 - Percentage of females among teachers / administrators recruited / financially supported.</t>
  </si>
  <si>
    <t>E.2.3</t>
  </si>
  <si>
    <t xml:space="preserve">E.3 - Percentage of ECW-supported programs with increased survival, transition or completion of crisis-affected children and youth </t>
  </si>
  <si>
    <t>E.3</t>
  </si>
  <si>
    <t>E.4 - Percentage of ECW-supported programs with increased learning outcomes for crisis-affected children and youth</t>
  </si>
  <si>
    <t>E.4</t>
  </si>
  <si>
    <t>All MYRPs, plus those FERs for which a measure of learning is available</t>
  </si>
  <si>
    <t>E.4.5 - Percentage of learners in primary education whose first or home language is the language of instruction at ECW-supported learning spaces</t>
  </si>
  <si>
    <t>E.4.5</t>
  </si>
  <si>
    <t>All grants approved from 2020 onwards</t>
  </si>
  <si>
    <t>E.5.3 - Percentage of ECW-supported learning spaces whereby a code of conduct (i) exists (ii) is enforced and, (iii) teachers and communities are trained / informed on its application</t>
  </si>
  <si>
    <t>E.5.3</t>
  </si>
  <si>
    <t>all grants focusing on development of codes of conduct</t>
  </si>
  <si>
    <t>E.5.4 - Percentage of ECW-supported learning spaces that have a functioning school-management committee and / or parent-teacher association</t>
  </si>
  <si>
    <t>E.5.4</t>
  </si>
  <si>
    <t>all grants approved from 2020 onwards that have at least one outcome on safe learning environments</t>
  </si>
  <si>
    <t xml:space="preserve">E.5.5 - Percentage of ECW-supported learning spaces with DRR systems / processes / measures in place </t>
  </si>
  <si>
    <t>E.5.5</t>
  </si>
  <si>
    <t>E.5.7 - Percentage of learning spaces supported by ECW featuring PSS activities for children that are a) structured, b) goal-oriented, c) evidence-informed, d) targeted and tailored to different sub-groups of vulnerable children</t>
  </si>
  <si>
    <t>E.5.7</t>
  </si>
  <si>
    <t>E.5.10 - Percentage of learning spaces supported by ECW that have a dedicated counsellor or a social worker available on site</t>
  </si>
  <si>
    <t>E.5.10</t>
  </si>
  <si>
    <t>S.1 - Total annual funding to education in emergencies as a percentage of global humanitarian funding</t>
  </si>
  <si>
    <t>S.1</t>
  </si>
  <si>
    <t>S.1.1 - Percentage of crisis-affected countries where humanitarian country-based pooled funds allocate at least 10% to education</t>
  </si>
  <si>
    <t>S.1.1</t>
  </si>
  <si>
    <t>MYRP countries vs. all countries with existing pooled funds</t>
  </si>
  <si>
    <t>S.1.4 - Percentage of countries in protracted crises targeted by ECW with policies regarding inclusion of refugees and internally displaced persons</t>
  </si>
  <si>
    <t>S.1.4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</si>
</sst>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409]dd\-mmm\-yy;@"/>
    <numFmt numFmtId="165" formatCode="_(* #,##0_);_(* \(#,##0\);_(* &quot;-&quot;??_);_(@_)"/>
    <numFmt numFmtId="166" formatCode="0.0%"/>
  </numFmts>
  <fonts count="88">
    <font>
      <sz val="11"/>
      <color theme="1"/>
      <name val="Calibri"/>
      <family val="2"/>
      <scheme val="minor"/>
    </font>
    <font>
      <sz val="12"/>
      <color theme="1"/>
      <name val="Calibri"/>
      <family val="2"/>
      <scheme val="minor"/>
    </font>
    <font>
      <sz val="12"/>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b/>
      <sz val="9"/>
      <name val="Calibri"/>
      <family val="2"/>
      <scheme val="minor"/>
    </font>
    <font>
      <sz val="10"/>
      <color theme="1"/>
      <name val="Calibri"/>
      <family val="2"/>
      <scheme val="minor"/>
    </font>
    <font>
      <b/>
      <sz val="9"/>
      <color theme="1" tint="0.14999847407452621"/>
      <name val="Calibri"/>
      <family val="2"/>
      <scheme val="minor"/>
    </font>
    <font>
      <b/>
      <sz val="11"/>
      <color theme="1"/>
      <name val="Calibri"/>
      <family val="2"/>
      <scheme val="minor"/>
    </font>
    <font>
      <sz val="8"/>
      <name val="Calibri"/>
      <family val="2"/>
      <scheme val="minor"/>
    </font>
    <font>
      <sz val="11"/>
      <color rgb="FF000000"/>
      <name val="Calibri"/>
      <family val="2"/>
      <scheme val="minor"/>
    </font>
    <font>
      <sz val="11"/>
      <name val="Calibri"/>
      <family val="2"/>
      <scheme val="minor"/>
    </font>
    <font>
      <b/>
      <sz val="11"/>
      <color rgb="FF000000"/>
      <name val="Calibri"/>
      <family val="2"/>
      <scheme val="minor"/>
    </font>
    <font>
      <b/>
      <sz val="11"/>
      <name val="Calibri"/>
      <family val="2"/>
      <scheme val="minor"/>
    </font>
    <font>
      <b/>
      <sz val="11"/>
      <color theme="1" tint="0.14999847407452621"/>
      <name val="Calibri"/>
      <family val="2"/>
      <scheme val="minor"/>
    </font>
    <font>
      <sz val="20"/>
      <color theme="1" tint="0.249977111117893"/>
      <name val="Impact"/>
      <family val="2"/>
    </font>
    <font>
      <b/>
      <sz val="10"/>
      <color theme="1"/>
      <name val="Calibri"/>
      <family val="2"/>
      <scheme val="minor"/>
    </font>
    <font>
      <sz val="11"/>
      <color theme="1"/>
      <name val="Calibri"/>
      <family val="2"/>
      <scheme val="minor"/>
    </font>
    <font>
      <b/>
      <sz val="11"/>
      <color theme="0"/>
      <name val="Calibri"/>
      <family val="2"/>
      <scheme val="minor"/>
    </font>
    <font>
      <b/>
      <sz val="12"/>
      <color rgb="FFFF9628"/>
      <name val="Arial"/>
      <family val="2"/>
    </font>
    <font>
      <sz val="11"/>
      <color rgb="FFFF0000"/>
      <name val="Calibri"/>
      <family val="2"/>
      <scheme val="minor"/>
    </font>
    <font>
      <sz val="11"/>
      <color theme="1" tint="0.14999847407452621"/>
      <name val="Calibri"/>
      <family val="2"/>
      <scheme val="minor"/>
    </font>
    <font>
      <i/>
      <sz val="11"/>
      <color theme="0" tint="-0.499984740745262"/>
      <name val="Calibri"/>
      <family val="2"/>
      <scheme val="minor"/>
    </font>
    <font>
      <i/>
      <sz val="9"/>
      <color theme="0" tint="-0.499984740745262"/>
      <name val="Calibri"/>
      <family val="2"/>
      <scheme val="minor"/>
    </font>
    <font>
      <b/>
      <sz val="11"/>
      <color rgb="FFFF0000"/>
      <name val="Calibri"/>
      <family val="2"/>
      <scheme val="minor"/>
    </font>
    <font>
      <u/>
      <sz val="11"/>
      <color theme="10"/>
      <name val="Calibri"/>
      <family val="2"/>
      <scheme val="minor"/>
    </font>
    <font>
      <b/>
      <sz val="10"/>
      <color theme="1" tint="0.14999847407452621"/>
      <name val="Calibri"/>
      <family val="2"/>
      <scheme val="minor"/>
    </font>
    <font>
      <sz val="10"/>
      <name val="Arial"/>
      <family val="2"/>
    </font>
    <font>
      <b/>
      <sz val="9"/>
      <name val="Arial"/>
      <family val="2"/>
    </font>
    <font>
      <b/>
      <sz val="9"/>
      <color indexed="8"/>
      <name val="Arial"/>
      <family val="2"/>
    </font>
    <font>
      <b/>
      <sz val="11"/>
      <color rgb="FFFA9632"/>
      <name val="Calibri"/>
      <family val="2"/>
      <scheme val="minor"/>
    </font>
    <font>
      <b/>
      <sz val="11"/>
      <color rgb="FFFF9628"/>
      <name val="Calibri"/>
      <family val="2"/>
      <scheme val="minor"/>
    </font>
    <font>
      <sz val="20"/>
      <color theme="1"/>
      <name val="Impact"/>
      <family val="2"/>
    </font>
    <font>
      <b/>
      <sz val="14"/>
      <color theme="1"/>
      <name val="Calibri"/>
      <family val="2"/>
      <scheme val="minor"/>
    </font>
    <font>
      <sz val="20"/>
      <color rgb="FFFF9627"/>
      <name val="Impact"/>
      <family val="2"/>
    </font>
    <font>
      <b/>
      <sz val="9"/>
      <color rgb="FFFF0000"/>
      <name val="Arial"/>
      <family val="2"/>
    </font>
    <font>
      <i/>
      <sz val="11"/>
      <color rgb="FFFF0000"/>
      <name val="Calibri"/>
      <family val="2"/>
      <scheme val="minor"/>
    </font>
    <font>
      <i/>
      <sz val="9"/>
      <color rgb="FFFF0000"/>
      <name val="Calibri"/>
      <family val="2"/>
      <scheme val="minor"/>
    </font>
    <font>
      <sz val="10"/>
      <color rgb="FF595959"/>
      <name val="Calibri"/>
      <family val="2"/>
      <scheme val="minor"/>
    </font>
    <font>
      <sz val="9"/>
      <color theme="0" tint="-0.34998626667073579"/>
      <name val="Calibri"/>
      <family val="2"/>
      <scheme val="minor"/>
    </font>
    <font>
      <sz val="11"/>
      <color rgb="FF9C5700"/>
      <name val="Calibri"/>
      <family val="2"/>
      <scheme val="minor"/>
    </font>
    <font>
      <b/>
      <sz val="9"/>
      <color theme="1"/>
      <name val="Arial"/>
      <family val="2"/>
    </font>
    <font>
      <sz val="18"/>
      <color theme="1" tint="0.249977111117893"/>
      <name val="Impact"/>
      <family val="2"/>
    </font>
    <font>
      <sz val="18"/>
      <color rgb="FFFF9627"/>
      <name val="Impact"/>
      <family val="2"/>
    </font>
    <font>
      <sz val="14"/>
      <color theme="1" tint="0.14999847407452621"/>
      <name val="Impact"/>
      <family val="2"/>
    </font>
    <font>
      <u/>
      <sz val="11"/>
      <color theme="1"/>
      <name val="Calibri (Body)"/>
    </font>
    <font>
      <b/>
      <u/>
      <sz val="11"/>
      <color theme="1"/>
      <name val="Calibri (Body)"/>
    </font>
    <font>
      <b/>
      <sz val="11"/>
      <color theme="1" tint="0.14999847407452621"/>
      <name val="Calibri (Body)"/>
    </font>
    <font>
      <sz val="18"/>
      <color rgb="FFC00000"/>
      <name val="Impact"/>
      <family val="2"/>
    </font>
    <font>
      <sz val="14"/>
      <color theme="1"/>
      <name val="Impact"/>
      <family val="2"/>
    </font>
    <font>
      <sz val="16"/>
      <color rgb="FFFF0000"/>
      <name val="Calibri"/>
      <family val="2"/>
      <scheme val="minor"/>
    </font>
    <font>
      <sz val="8"/>
      <color theme="0" tint="-0.34998626667073579"/>
      <name val="Calibri"/>
      <family val="2"/>
      <scheme val="minor"/>
    </font>
    <font>
      <sz val="8"/>
      <color theme="1"/>
      <name val="Calibri"/>
      <family val="2"/>
      <scheme val="minor"/>
    </font>
    <font>
      <b/>
      <sz val="11"/>
      <color indexed="8"/>
      <name val="Calibri"/>
      <family val="2"/>
    </font>
    <font>
      <b/>
      <sz val="10"/>
      <color theme="1"/>
      <name val="Arial"/>
      <family val="2"/>
    </font>
    <font>
      <b/>
      <sz val="11"/>
      <color theme="1"/>
      <name val="Calibri"/>
      <family val="2"/>
    </font>
    <font>
      <b/>
      <sz val="11"/>
      <color rgb="FFFF9627"/>
      <name val="Calibri"/>
      <family val="2"/>
    </font>
    <font>
      <sz val="10"/>
      <color theme="1"/>
      <name val="Arial"/>
      <family val="2"/>
    </font>
    <font>
      <b/>
      <sz val="12"/>
      <color rgb="FF262626"/>
      <name val="Arial"/>
      <family val="2"/>
    </font>
    <font>
      <b/>
      <sz val="12"/>
      <color theme="1"/>
      <name val="Arial"/>
      <family val="2"/>
    </font>
    <font>
      <b/>
      <sz val="10"/>
      <color rgb="FFFF9628"/>
      <name val="Arial"/>
      <family val="2"/>
    </font>
    <font>
      <sz val="8"/>
      <color theme="1"/>
      <name val="Arial"/>
      <family val="2"/>
    </font>
    <font>
      <b/>
      <sz val="10"/>
      <color rgb="FFC00000"/>
      <name val="Arial"/>
      <family val="2"/>
    </font>
    <font>
      <sz val="6.5"/>
      <color theme="1"/>
      <name val="Arial"/>
      <family val="2"/>
    </font>
    <font>
      <sz val="11"/>
      <color theme="1"/>
      <name val="Calibri"/>
      <family val="2"/>
    </font>
    <font>
      <sz val="22"/>
      <color rgb="FFFF9627"/>
      <name val="Impact"/>
      <family val="2"/>
    </font>
    <font>
      <b/>
      <sz val="12"/>
      <color rgb="FFFF9627"/>
      <name val="Arial"/>
      <family val="2"/>
    </font>
    <font>
      <sz val="11"/>
      <color theme="1" tint="0.249977111117893"/>
      <name val="Calibri"/>
      <family val="2"/>
      <scheme val="minor"/>
    </font>
    <font>
      <sz val="11"/>
      <color rgb="FFFA9632"/>
      <name val="Calibri"/>
      <family val="2"/>
      <scheme val="minor"/>
    </font>
    <font>
      <b/>
      <sz val="14"/>
      <color theme="0"/>
      <name val="Calibri"/>
      <family val="2"/>
      <scheme val="minor"/>
    </font>
    <font>
      <sz val="18"/>
      <color rgb="FFFF0000"/>
      <name val="Impact"/>
      <family val="2"/>
    </font>
    <font>
      <b/>
      <sz val="11"/>
      <color theme="1" tint="0.249977111117893"/>
      <name val="Calibri"/>
      <family val="2"/>
      <scheme val="minor"/>
    </font>
    <font>
      <sz val="9"/>
      <color theme="0" tint="-0.499984740745262"/>
      <name val="Calibri"/>
      <family val="2"/>
      <scheme val="minor"/>
    </font>
    <font>
      <sz val="9"/>
      <color theme="1" tint="0.34998626667073579"/>
      <name val="Calibri"/>
      <family val="2"/>
      <scheme val="minor"/>
    </font>
    <font>
      <sz val="14"/>
      <color theme="1"/>
      <name val="Calibri"/>
      <family val="2"/>
      <scheme val="minor"/>
    </font>
    <font>
      <b/>
      <sz val="11"/>
      <color theme="1" tint="4.9989318521683403E-2"/>
      <name val="Calibri"/>
      <family val="2"/>
      <scheme val="minor"/>
    </font>
    <font>
      <sz val="11"/>
      <color theme="1" tint="4.9989318521683403E-2"/>
      <name val="Calibri"/>
      <family val="2"/>
      <scheme val="minor"/>
    </font>
    <font>
      <b/>
      <sz val="9"/>
      <color theme="0"/>
      <name val="Calibri"/>
      <family val="2"/>
      <scheme val="minor"/>
    </font>
    <font>
      <sz val="8"/>
      <color theme="0"/>
      <name val="Calibri"/>
      <family val="2"/>
      <scheme val="minor"/>
    </font>
    <font>
      <sz val="11"/>
      <color rgb="FFC00000"/>
      <name val="Calibri (Body)"/>
    </font>
    <font>
      <sz val="10"/>
      <color theme="1"/>
      <name val="Calibri (Body)"/>
    </font>
    <font>
      <sz val="9"/>
      <color rgb="FF000000"/>
      <name val="Calibri"/>
      <family val="2"/>
      <scheme val="minor"/>
    </font>
    <font>
      <b/>
      <sz val="9"/>
      <color indexed="81"/>
      <name val="Tahoma"/>
      <family val="2"/>
    </font>
    <font>
      <sz val="9"/>
      <color indexed="81"/>
      <name val="Tahoma"/>
      <family val="2"/>
    </font>
    <font>
      <sz val="11"/>
      <color theme="1"/>
      <name val="Calibri (Body)"/>
    </font>
    <font>
      <i/>
      <sz val="10"/>
      <color theme="1" tint="0.249977111117893"/>
      <name val="Calibri (Body)"/>
    </font>
    <font>
      <sz val="11"/>
      <color rgb="FF000000"/>
      <name val="Calibri"/>
      <family val="2"/>
    </font>
  </fonts>
  <fills count="20">
    <fill>
      <patternFill patternType="none"/>
    </fill>
    <fill>
      <patternFill patternType="gray125"/>
    </fill>
    <fill>
      <patternFill patternType="solid">
        <fgColor theme="0"/>
        <bgColor indexed="64"/>
      </patternFill>
    </fill>
    <fill>
      <patternFill patternType="solid">
        <fgColor rgb="FFFF9627"/>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00000"/>
        <bgColor indexed="64"/>
      </patternFill>
    </fill>
    <fill>
      <patternFill patternType="solid">
        <fgColor theme="6" tint="0.79998168889431442"/>
        <bgColor indexed="64"/>
      </patternFill>
    </fill>
    <fill>
      <patternFill patternType="solid">
        <fgColor rgb="FFFFC000"/>
        <bgColor indexed="64"/>
      </patternFill>
    </fill>
    <fill>
      <patternFill patternType="solid">
        <fgColor rgb="FFFFFF00"/>
        <bgColor indexed="64"/>
      </patternFill>
    </fill>
    <fill>
      <patternFill patternType="solid">
        <fgColor rgb="FF00B050"/>
        <bgColor indexed="64"/>
      </patternFill>
    </fill>
    <fill>
      <patternFill patternType="solid">
        <fgColor rgb="FFDF8629"/>
        <bgColor indexed="64"/>
      </patternFill>
    </fill>
    <fill>
      <patternFill patternType="solid">
        <fgColor rgb="FFFF9627"/>
        <bgColor theme="4"/>
      </patternFill>
    </fill>
    <fill>
      <patternFill patternType="solid">
        <fgColor theme="0" tint="-4.9989318521683403E-2"/>
        <bgColor theme="5" tint="0.79998168889431442"/>
      </patternFill>
    </fill>
    <fill>
      <patternFill patternType="solid">
        <fgColor theme="6" tint="0.79998168889431442"/>
        <bgColor theme="6" tint="0.79998168889431442"/>
      </patternFill>
    </fill>
    <fill>
      <patternFill patternType="solid">
        <fgColor rgb="FFD9D9D9"/>
        <bgColor indexed="64"/>
      </patternFill>
    </fill>
    <fill>
      <patternFill patternType="solid">
        <fgColor rgb="FFFFEB9C"/>
      </patternFill>
    </fill>
    <fill>
      <patternFill patternType="solid">
        <fgColor theme="0" tint="-0.249977111117893"/>
        <bgColor indexed="64"/>
      </patternFill>
    </fill>
    <fill>
      <patternFill patternType="solid">
        <fgColor rgb="FFEDEDED"/>
        <bgColor rgb="FFEDEDED"/>
      </patternFill>
    </fill>
  </fills>
  <borders count="88">
    <border>
      <left/>
      <right/>
      <top/>
      <bottom/>
      <diagonal/>
    </border>
    <border>
      <left style="medium">
        <color rgb="FFFF9628"/>
      </left>
      <right style="medium">
        <color rgb="FFFF9628"/>
      </right>
      <top/>
      <bottom style="medium">
        <color rgb="FFFF9628"/>
      </bottom>
      <diagonal/>
    </border>
    <border>
      <left style="medium">
        <color rgb="FFFF9628"/>
      </left>
      <right style="medium">
        <color rgb="FFFF9628"/>
      </right>
      <top/>
      <bottom/>
      <diagonal/>
    </border>
    <border>
      <left style="medium">
        <color rgb="FFFF9628"/>
      </left>
      <right/>
      <top/>
      <bottom/>
      <diagonal/>
    </border>
    <border>
      <left style="thin">
        <color rgb="FFFF9627"/>
      </left>
      <right style="thin">
        <color rgb="FFFF9627"/>
      </right>
      <top style="thin">
        <color rgb="FFFF9627"/>
      </top>
      <bottom style="thin">
        <color rgb="FFFF9627"/>
      </bottom>
      <diagonal/>
    </border>
    <border>
      <left style="thin">
        <color rgb="FFFF9627"/>
      </left>
      <right style="thin">
        <color rgb="FFFF9627"/>
      </right>
      <top style="thin">
        <color rgb="FFFF9627"/>
      </top>
      <bottom/>
      <diagonal/>
    </border>
    <border>
      <left style="thin">
        <color rgb="FFFF9627"/>
      </left>
      <right style="thin">
        <color rgb="FFFF9627"/>
      </right>
      <top/>
      <bottom style="thin">
        <color rgb="FFFF9627"/>
      </bottom>
      <diagonal/>
    </border>
    <border>
      <left/>
      <right/>
      <top/>
      <bottom style="thin">
        <color rgb="FFFF9627"/>
      </bottom>
      <diagonal/>
    </border>
    <border>
      <left style="thin">
        <color rgb="FFFF9628"/>
      </left>
      <right style="thin">
        <color rgb="FFFF9628"/>
      </right>
      <top style="thin">
        <color rgb="FFFF9628"/>
      </top>
      <bottom style="thin">
        <color rgb="FFFF9628"/>
      </bottom>
      <diagonal/>
    </border>
    <border>
      <left style="medium">
        <color rgb="FFFF9628"/>
      </left>
      <right style="thin">
        <color rgb="FFFF9628"/>
      </right>
      <top style="medium">
        <color rgb="FFFF9628"/>
      </top>
      <bottom/>
      <diagonal/>
    </border>
    <border>
      <left style="thin">
        <color rgb="FFFF9628"/>
      </left>
      <right style="thin">
        <color rgb="FFFF9628"/>
      </right>
      <top style="medium">
        <color rgb="FFFF9628"/>
      </top>
      <bottom style="thin">
        <color rgb="FFFF9628"/>
      </bottom>
      <diagonal/>
    </border>
    <border>
      <left style="thin">
        <color rgb="FFFF9628"/>
      </left>
      <right style="medium">
        <color rgb="FFFF9628"/>
      </right>
      <top style="medium">
        <color rgb="FFFF9628"/>
      </top>
      <bottom style="thin">
        <color rgb="FFFF9628"/>
      </bottom>
      <diagonal/>
    </border>
    <border>
      <left style="medium">
        <color rgb="FFFF9628"/>
      </left>
      <right style="thin">
        <color rgb="FFFF9628"/>
      </right>
      <top/>
      <bottom style="medium">
        <color rgb="FFFF9628"/>
      </bottom>
      <diagonal/>
    </border>
    <border>
      <left style="thin">
        <color rgb="FFFF9628"/>
      </left>
      <right style="thin">
        <color rgb="FFFF9628"/>
      </right>
      <top style="thin">
        <color rgb="FFFF9628"/>
      </top>
      <bottom style="medium">
        <color rgb="FFFF9628"/>
      </bottom>
      <diagonal/>
    </border>
    <border>
      <left style="thin">
        <color rgb="FFFF9628"/>
      </left>
      <right style="medium">
        <color rgb="FFFF9628"/>
      </right>
      <top style="thin">
        <color rgb="FFFF9628"/>
      </top>
      <bottom style="medium">
        <color rgb="FFFF9628"/>
      </bottom>
      <diagonal/>
    </border>
    <border>
      <left style="thin">
        <color rgb="FFFF9628"/>
      </left>
      <right/>
      <top/>
      <bottom/>
      <diagonal/>
    </border>
    <border>
      <left/>
      <right style="thin">
        <color rgb="FFFF9628"/>
      </right>
      <top/>
      <bottom/>
      <diagonal/>
    </border>
    <border>
      <left style="thin">
        <color rgb="FFFF9628"/>
      </left>
      <right/>
      <top/>
      <bottom style="medium">
        <color rgb="FFFF9628"/>
      </bottom>
      <diagonal/>
    </border>
    <border>
      <left style="medium">
        <color rgb="FFFF9627"/>
      </left>
      <right style="thin">
        <color rgb="FFFF9627"/>
      </right>
      <top style="medium">
        <color rgb="FFFF9627"/>
      </top>
      <bottom style="thin">
        <color rgb="FFFF9627"/>
      </bottom>
      <diagonal/>
    </border>
    <border>
      <left style="thin">
        <color rgb="FFFF9627"/>
      </left>
      <right style="medium">
        <color rgb="FFFF9627"/>
      </right>
      <top style="medium">
        <color rgb="FFFF9627"/>
      </top>
      <bottom style="thin">
        <color rgb="FFFF9627"/>
      </bottom>
      <diagonal/>
    </border>
    <border>
      <left style="medium">
        <color rgb="FFFF9627"/>
      </left>
      <right style="thin">
        <color rgb="FFFF9627"/>
      </right>
      <top style="thin">
        <color rgb="FFFF9627"/>
      </top>
      <bottom style="medium">
        <color rgb="FFFF9627"/>
      </bottom>
      <diagonal/>
    </border>
    <border>
      <left style="thin">
        <color rgb="FFFF9627"/>
      </left>
      <right style="medium">
        <color rgb="FFFF9627"/>
      </right>
      <top style="thin">
        <color rgb="FFFF9627"/>
      </top>
      <bottom style="medium">
        <color rgb="FFFF9627"/>
      </bottom>
      <diagonal/>
    </border>
    <border>
      <left style="medium">
        <color rgb="FFFF9627"/>
      </left>
      <right style="thin">
        <color rgb="FFFF9627"/>
      </right>
      <top style="thin">
        <color rgb="FFFF9627"/>
      </top>
      <bottom style="thin">
        <color rgb="FFFF9627"/>
      </bottom>
      <diagonal/>
    </border>
    <border>
      <left style="thin">
        <color rgb="FFFF9627"/>
      </left>
      <right style="medium">
        <color rgb="FFFF9627"/>
      </right>
      <top style="thin">
        <color rgb="FFFF9627"/>
      </top>
      <bottom style="thin">
        <color rgb="FFFF9627"/>
      </bottom>
      <diagonal/>
    </border>
    <border>
      <left/>
      <right style="medium">
        <color rgb="FFFF9628"/>
      </right>
      <top/>
      <bottom/>
      <diagonal/>
    </border>
    <border>
      <left style="thin">
        <color theme="0"/>
      </left>
      <right style="thin">
        <color theme="0"/>
      </right>
      <top style="thin">
        <color theme="0"/>
      </top>
      <bottom style="thin">
        <color theme="0"/>
      </bottom>
      <diagonal/>
    </border>
    <border>
      <left/>
      <right/>
      <top/>
      <bottom style="medium">
        <color rgb="FFFF9628"/>
      </bottom>
      <diagonal/>
    </border>
    <border>
      <left/>
      <right/>
      <top style="medium">
        <color rgb="FFFF9628"/>
      </top>
      <bottom/>
      <diagonal/>
    </border>
    <border>
      <left style="medium">
        <color rgb="FFFF9628"/>
      </left>
      <right style="thin">
        <color rgb="FFFF9628"/>
      </right>
      <top style="thin">
        <color rgb="FFFF9628"/>
      </top>
      <bottom style="medium">
        <color rgb="FFFF9628"/>
      </bottom>
      <diagonal/>
    </border>
    <border>
      <left style="medium">
        <color rgb="FFFF9628"/>
      </left>
      <right style="thin">
        <color rgb="FFFF9628"/>
      </right>
      <top style="medium">
        <color rgb="FFFF9628"/>
      </top>
      <bottom style="thin">
        <color rgb="FFFF9628"/>
      </bottom>
      <diagonal/>
    </border>
    <border>
      <left style="medium">
        <color rgb="FFFF9628"/>
      </left>
      <right style="medium">
        <color rgb="FFFF9628"/>
      </right>
      <top style="medium">
        <color rgb="FFFF9628"/>
      </top>
      <bottom/>
      <diagonal/>
    </border>
    <border>
      <left/>
      <right/>
      <top/>
      <bottom style="medium">
        <color rgb="FFFF9627"/>
      </bottom>
      <diagonal/>
    </border>
    <border>
      <left style="thin">
        <color rgb="FFFF9627"/>
      </left>
      <right style="thin">
        <color rgb="FFFF9627"/>
      </right>
      <top style="thin">
        <color rgb="FFFF9627"/>
      </top>
      <bottom style="medium">
        <color rgb="FFFF9627"/>
      </bottom>
      <diagonal/>
    </border>
    <border>
      <left/>
      <right style="medium">
        <color rgb="FFFF9627"/>
      </right>
      <top style="medium">
        <color rgb="FFFF9627"/>
      </top>
      <bottom/>
      <diagonal/>
    </border>
    <border>
      <left/>
      <right/>
      <top style="medium">
        <color rgb="FFFF9627"/>
      </top>
      <bottom/>
      <diagonal/>
    </border>
    <border>
      <left style="thin">
        <color rgb="FFFF9627"/>
      </left>
      <right style="thin">
        <color rgb="FFFF9627"/>
      </right>
      <top style="medium">
        <color rgb="FFFF9627"/>
      </top>
      <bottom style="thin">
        <color rgb="FFFF9627"/>
      </bottom>
      <diagonal/>
    </border>
    <border>
      <left/>
      <right/>
      <top style="thin">
        <color rgb="FFFF9627"/>
      </top>
      <bottom/>
      <diagonal/>
    </border>
    <border>
      <left style="medium">
        <color rgb="FFFF9627"/>
      </left>
      <right style="thin">
        <color rgb="FFFF9627"/>
      </right>
      <top style="thin">
        <color rgb="FFFF9627"/>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style="thin">
        <color theme="6" tint="0.39997558519241921"/>
      </top>
      <bottom/>
      <diagonal/>
    </border>
    <border>
      <left/>
      <right style="thin">
        <color theme="6" tint="0.39997558519241921"/>
      </right>
      <top style="thin">
        <color theme="0"/>
      </top>
      <bottom/>
      <diagonal/>
    </border>
    <border>
      <left style="thin">
        <color rgb="FFFF9628"/>
      </left>
      <right/>
      <top style="thin">
        <color rgb="FFFF9628"/>
      </top>
      <bottom style="thin">
        <color rgb="FFFF9628"/>
      </bottom>
      <diagonal/>
    </border>
    <border>
      <left/>
      <right style="thin">
        <color rgb="FFFF9628"/>
      </right>
      <top style="thin">
        <color rgb="FFFF9628"/>
      </top>
      <bottom style="thin">
        <color rgb="FFFF9628"/>
      </bottom>
      <diagonal/>
    </border>
    <border>
      <left style="medium">
        <color rgb="FFFF9627"/>
      </left>
      <right style="medium">
        <color rgb="FFFF9627"/>
      </right>
      <top style="medium">
        <color rgb="FFFF9627"/>
      </top>
      <bottom style="medium">
        <color rgb="FFFF9627"/>
      </bottom>
      <diagonal/>
    </border>
    <border>
      <left/>
      <right/>
      <top style="thin">
        <color theme="6" tint="0.39997558519241921"/>
      </top>
      <bottom style="thin">
        <color theme="6" tint="0.39997558519241921"/>
      </bottom>
      <diagonal/>
    </border>
    <border>
      <left style="thin">
        <color theme="6" tint="0.39997558519241921"/>
      </left>
      <right/>
      <top style="thin">
        <color theme="6" tint="0.39997558519241921"/>
      </top>
      <bottom style="thin">
        <color theme="6" tint="0.39997558519241921"/>
      </bottom>
      <diagonal/>
    </border>
    <border>
      <left/>
      <right style="thin">
        <color theme="6" tint="0.39997558519241921"/>
      </right>
      <top style="thin">
        <color theme="6" tint="0.39997558519241921"/>
      </top>
      <bottom style="thin">
        <color theme="6" tint="0.39997558519241921"/>
      </bottom>
      <diagonal/>
    </border>
    <border>
      <left style="thin">
        <color theme="0"/>
      </left>
      <right style="thin">
        <color theme="0"/>
      </right>
      <top/>
      <bottom style="thin">
        <color theme="0"/>
      </bottom>
      <diagonal/>
    </border>
    <border>
      <left/>
      <right/>
      <top/>
      <bottom style="thin">
        <color rgb="FFFF9628"/>
      </bottom>
      <diagonal/>
    </border>
    <border>
      <left style="thin">
        <color theme="6" tint="0.39997558519241921"/>
      </left>
      <right style="thin">
        <color theme="6" tint="0.39997558519241921"/>
      </right>
      <top/>
      <bottom style="thin">
        <color theme="6" tint="0.39997558519241921"/>
      </bottom>
      <diagonal/>
    </border>
    <border>
      <left/>
      <right style="medium">
        <color rgb="FFFF9628"/>
      </right>
      <top style="thin">
        <color rgb="FFFF9628"/>
      </top>
      <bottom/>
      <diagonal/>
    </border>
    <border>
      <left/>
      <right/>
      <top style="thin">
        <color theme="6" tint="0.39997558519241921"/>
      </top>
      <bottom/>
      <diagonal/>
    </border>
    <border>
      <left/>
      <right/>
      <top style="thin">
        <color theme="0"/>
      </top>
      <bottom/>
      <diagonal/>
    </border>
    <border>
      <left style="thin">
        <color theme="0"/>
      </left>
      <right style="thin">
        <color theme="0"/>
      </right>
      <top/>
      <bottom/>
      <diagonal/>
    </border>
    <border>
      <left/>
      <right style="thin">
        <color theme="6" tint="0.39997558519241921"/>
      </right>
      <top/>
      <bottom/>
      <diagonal/>
    </border>
    <border>
      <left/>
      <right style="thin">
        <color rgb="FFFF9628"/>
      </right>
      <top style="medium">
        <color rgb="FFFF9628"/>
      </top>
      <bottom style="thin">
        <color rgb="FFFF9628"/>
      </bottom>
      <diagonal/>
    </border>
    <border>
      <left/>
      <right style="thin">
        <color rgb="FFFF9628"/>
      </right>
      <top style="thin">
        <color rgb="FFFF9628"/>
      </top>
      <bottom style="medium">
        <color rgb="FFFF9628"/>
      </bottom>
      <diagonal/>
    </border>
    <border>
      <left style="thin">
        <color theme="0" tint="-0.24994659260841701"/>
      </left>
      <right/>
      <top/>
      <bottom style="thin">
        <color rgb="FFFF9628"/>
      </bottom>
      <diagonal/>
    </border>
    <border>
      <left/>
      <right style="thin">
        <color theme="0" tint="-0.24994659260841701"/>
      </right>
      <top/>
      <bottom style="thin">
        <color rgb="FFFF9628"/>
      </bottom>
      <diagonal/>
    </border>
    <border>
      <left style="thin">
        <color rgb="FFFF9627"/>
      </left>
      <right/>
      <top style="thin">
        <color rgb="FFFF9627"/>
      </top>
      <bottom style="thin">
        <color rgb="FFFF9627"/>
      </bottom>
      <diagonal/>
    </border>
    <border>
      <left/>
      <right/>
      <top style="thin">
        <color rgb="FFFF9627"/>
      </top>
      <bottom style="thin">
        <color rgb="FFFF9627"/>
      </bottom>
      <diagonal/>
    </border>
    <border>
      <left/>
      <right style="thin">
        <color rgb="FFFF9627"/>
      </right>
      <top style="thin">
        <color rgb="FFFF9627"/>
      </top>
      <bottom style="thin">
        <color rgb="FFFF9627"/>
      </bottom>
      <diagonal/>
    </border>
    <border>
      <left/>
      <right style="medium">
        <color rgb="FFFF9627"/>
      </right>
      <top style="thin">
        <color theme="0"/>
      </top>
      <bottom/>
      <diagonal/>
    </border>
    <border>
      <left/>
      <right style="medium">
        <color rgb="FFFF9627"/>
      </right>
      <top style="thin">
        <color theme="0"/>
      </top>
      <bottom style="medium">
        <color rgb="FFFF9627"/>
      </bottom>
      <diagonal/>
    </border>
    <border>
      <left style="medium">
        <color rgb="FFFF9627"/>
      </left>
      <right style="thin">
        <color rgb="FFFF9627"/>
      </right>
      <top/>
      <bottom/>
      <diagonal/>
    </border>
    <border>
      <left style="medium">
        <color rgb="FFFF9627"/>
      </left>
      <right style="thin">
        <color rgb="FFFF9627"/>
      </right>
      <top/>
      <bottom style="thin">
        <color rgb="FFFF9627"/>
      </bottom>
      <diagonal/>
    </border>
    <border>
      <left/>
      <right style="medium">
        <color rgb="FFFF9627"/>
      </right>
      <top/>
      <bottom/>
      <diagonal/>
    </border>
    <border>
      <left/>
      <right style="thin">
        <color theme="0" tint="-0.24994659260841701"/>
      </right>
      <top/>
      <bottom/>
      <diagonal/>
    </border>
    <border>
      <left style="thin">
        <color theme="0" tint="-0.24994659260841701"/>
      </left>
      <right/>
      <top/>
      <bottom/>
      <diagonal/>
    </border>
    <border>
      <left style="thin">
        <color theme="0" tint="-0.24994659260841701"/>
      </left>
      <right/>
      <top/>
      <bottom style="medium">
        <color rgb="FFFF9627"/>
      </bottom>
      <diagonal/>
    </border>
    <border>
      <left/>
      <right style="thin">
        <color theme="0" tint="-0.24994659260841701"/>
      </right>
      <top/>
      <bottom style="medium">
        <color rgb="FFFF9627"/>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top style="thin">
        <color theme="6" tint="0.39997558519241921"/>
      </top>
      <bottom/>
      <diagonal/>
    </border>
    <border>
      <left style="medium">
        <color rgb="FFFF9627"/>
      </left>
      <right style="medium">
        <color rgb="FFFF9627"/>
      </right>
      <top style="thin">
        <color theme="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left>
      <right style="thin">
        <color theme="0"/>
      </right>
      <top style="thin">
        <color theme="0"/>
      </top>
      <bottom/>
      <diagonal/>
    </border>
    <border>
      <left style="thin">
        <color theme="0"/>
      </left>
      <right/>
      <top/>
      <bottom/>
      <diagonal/>
    </border>
    <border>
      <left/>
      <right style="thin">
        <color theme="0"/>
      </right>
      <top/>
      <bottom/>
      <diagonal/>
    </border>
    <border>
      <left style="thin">
        <color theme="0" tint="-0.14996795556505021"/>
      </left>
      <right style="thin">
        <color theme="0"/>
      </right>
      <top/>
      <bottom/>
      <diagonal/>
    </border>
    <border>
      <left style="thin">
        <color theme="0"/>
      </left>
      <right/>
      <top style="thin">
        <color theme="0"/>
      </top>
      <bottom style="thin">
        <color theme="0"/>
      </bottom>
      <diagonal/>
    </border>
    <border>
      <left/>
      <right style="medium">
        <color rgb="FFFF9628"/>
      </right>
      <top/>
      <bottom style="medium">
        <color rgb="FFFF9628"/>
      </bottom>
      <diagonal/>
    </border>
    <border>
      <left style="medium">
        <color rgb="FFFF9627"/>
      </left>
      <right/>
      <top style="medium">
        <color rgb="FFFF9627"/>
      </top>
      <bottom style="medium">
        <color rgb="FFFF9627"/>
      </bottom>
      <diagonal/>
    </border>
    <border>
      <left/>
      <right/>
      <top style="medium">
        <color rgb="FFFF9627"/>
      </top>
      <bottom style="medium">
        <color rgb="FFFF9627"/>
      </bottom>
      <diagonal/>
    </border>
    <border>
      <left/>
      <right style="medium">
        <color rgb="FFFF9627"/>
      </right>
      <top style="medium">
        <color rgb="FFFF9627"/>
      </top>
      <bottom style="medium">
        <color rgb="FFFF9627"/>
      </bottom>
      <diagonal/>
    </border>
  </borders>
  <cellStyleXfs count="8">
    <xf numFmtId="0" fontId="0" fillId="0" borderId="0"/>
    <xf numFmtId="43" fontId="18" fillId="0" borderId="0" applyFont="0" applyFill="0" applyBorder="0" applyAlignment="0" applyProtection="0"/>
    <xf numFmtId="0" fontId="2" fillId="0" borderId="0"/>
    <xf numFmtId="0" fontId="26" fillId="0" borderId="0" applyNumberFormat="0" applyFill="0" applyBorder="0" applyAlignment="0" applyProtection="0"/>
    <xf numFmtId="0" fontId="28" fillId="0" borderId="0"/>
    <xf numFmtId="0" fontId="28" fillId="0" borderId="0"/>
    <xf numFmtId="0" fontId="41" fillId="17" borderId="0" applyNumberFormat="0" applyBorder="0" applyAlignment="0" applyProtection="0"/>
    <xf numFmtId="9" fontId="18" fillId="0" borderId="0" applyFont="0" applyFill="0" applyBorder="0" applyAlignment="0" applyProtection="0"/>
  </cellStyleXfs>
  <cellXfs count="393">
    <xf numFmtId="0" fontId="0" fillId="0" borderId="0" xfId="0"/>
    <xf numFmtId="0" fontId="0" fillId="0" borderId="0" xfId="0" applyAlignment="1">
      <alignment horizontal="left"/>
    </xf>
    <xf numFmtId="0" fontId="0" fillId="0" borderId="0" xfId="0" applyAlignment="1">
      <alignment horizontal="center" vertical="center"/>
    </xf>
    <xf numFmtId="0" fontId="0" fillId="0" borderId="0" xfId="0" applyAlignment="1">
      <alignment vertical="center"/>
    </xf>
    <xf numFmtId="0" fontId="6"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center" wrapText="1"/>
    </xf>
    <xf numFmtId="0" fontId="20" fillId="0" borderId="0" xfId="0" applyFont="1" applyAlignment="1">
      <alignment vertical="center"/>
    </xf>
    <xf numFmtId="0" fontId="0" fillId="0" borderId="0" xfId="0" applyAlignment="1">
      <alignment wrapText="1"/>
    </xf>
    <xf numFmtId="0" fontId="0" fillId="0" borderId="0" xfId="0" applyAlignment="1">
      <alignment vertical="center" wrapText="1"/>
    </xf>
    <xf numFmtId="0" fontId="2" fillId="0" borderId="0" xfId="2"/>
    <xf numFmtId="0" fontId="11" fillId="4" borderId="0" xfId="2" applyFont="1" applyFill="1" applyAlignment="1">
      <alignment vertical="center" wrapText="1"/>
    </xf>
    <xf numFmtId="0" fontId="11" fillId="9" borderId="0" xfId="2" applyFont="1" applyFill="1" applyAlignment="1">
      <alignment vertical="center" wrapText="1"/>
    </xf>
    <xf numFmtId="0" fontId="11" fillId="10" borderId="0" xfId="2" applyFont="1" applyFill="1" applyAlignment="1">
      <alignment vertical="center" wrapText="1"/>
    </xf>
    <xf numFmtId="0" fontId="11" fillId="11" borderId="0" xfId="2" applyFont="1" applyFill="1" applyAlignment="1">
      <alignment vertical="center" wrapText="1"/>
    </xf>
    <xf numFmtId="0" fontId="0" fillId="2" borderId="0" xfId="0" applyFill="1"/>
    <xf numFmtId="0" fontId="25" fillId="2" borderId="0" xfId="0" applyFont="1" applyFill="1" applyAlignment="1">
      <alignment horizontal="center"/>
    </xf>
    <xf numFmtId="0" fontId="24" fillId="2" borderId="0" xfId="0" applyFont="1" applyFill="1" applyAlignment="1">
      <alignment horizontal="center" wrapText="1"/>
    </xf>
    <xf numFmtId="0" fontId="23" fillId="0" borderId="0" xfId="0" applyFont="1" applyAlignment="1">
      <alignment horizontal="center" vertical="center"/>
    </xf>
    <xf numFmtId="49" fontId="0" fillId="0" borderId="0" xfId="0" applyNumberFormat="1" applyAlignment="1" applyProtection="1">
      <alignment horizontal="center" vertical="center"/>
      <protection locked="0"/>
    </xf>
    <xf numFmtId="0" fontId="15" fillId="2" borderId="0" xfId="0" applyFont="1" applyFill="1" applyAlignment="1" applyProtection="1">
      <alignment horizontal="center" vertical="center" wrapText="1"/>
      <protection locked="0"/>
    </xf>
    <xf numFmtId="0" fontId="9" fillId="0" borderId="0" xfId="0" applyFont="1" applyAlignment="1" applyProtection="1">
      <alignment horizontal="center" vertical="center"/>
      <protection locked="0"/>
    </xf>
    <xf numFmtId="0" fontId="0" fillId="0" borderId="0" xfId="0" applyAlignment="1" applyProtection="1">
      <alignment horizontal="center" vertical="center"/>
      <protection locked="0"/>
    </xf>
    <xf numFmtId="0" fontId="9" fillId="0" borderId="0" xfId="0" applyFont="1" applyAlignment="1" applyProtection="1">
      <alignment horizontal="center" vertical="center" wrapText="1"/>
      <protection locked="0"/>
    </xf>
    <xf numFmtId="49" fontId="26" fillId="0" borderId="0" xfId="3" applyNumberFormat="1" applyBorder="1" applyAlignment="1" applyProtection="1">
      <alignment horizontal="center" vertical="center" wrapText="1"/>
      <protection locked="0"/>
    </xf>
    <xf numFmtId="49" fontId="0" fillId="3" borderId="25" xfId="0" applyNumberFormat="1" applyFill="1" applyBorder="1" applyAlignment="1">
      <alignment horizontal="center" vertical="center" wrapText="1"/>
    </xf>
    <xf numFmtId="0" fontId="0" fillId="0" borderId="25" xfId="0" applyBorder="1"/>
    <xf numFmtId="49" fontId="19" fillId="13" borderId="25" xfId="0" applyNumberFormat="1" applyFont="1" applyFill="1" applyBorder="1" applyAlignment="1">
      <alignment horizontal="center" vertical="center" wrapText="1"/>
    </xf>
    <xf numFmtId="0" fontId="0" fillId="3" borderId="25" xfId="0" applyFill="1" applyBorder="1" applyAlignment="1">
      <alignment horizontal="center" vertical="center" wrapText="1"/>
    </xf>
    <xf numFmtId="0" fontId="0" fillId="3" borderId="25" xfId="0" applyFill="1" applyBorder="1" applyAlignment="1">
      <alignment horizontal="center" vertical="center"/>
    </xf>
    <xf numFmtId="0" fontId="0" fillId="0" borderId="36" xfId="0" applyBorder="1" applyAlignment="1">
      <alignment horizontal="left"/>
    </xf>
    <xf numFmtId="0" fontId="16" fillId="0" borderId="36" xfId="0" applyFont="1" applyBorder="1" applyAlignment="1">
      <alignment horizontal="center" vertical="center" wrapText="1"/>
    </xf>
    <xf numFmtId="0" fontId="16" fillId="0" borderId="0" xfId="0" applyFont="1" applyAlignment="1">
      <alignment horizontal="center" vertical="center" wrapText="1"/>
    </xf>
    <xf numFmtId="0" fontId="0" fillId="0" borderId="0" xfId="0" applyAlignment="1">
      <alignment horizontal="left" vertical="center"/>
    </xf>
    <xf numFmtId="0" fontId="15" fillId="2" borderId="22" xfId="0" applyFont="1" applyFill="1" applyBorder="1" applyAlignment="1">
      <alignment horizontal="right" vertical="center" wrapText="1"/>
    </xf>
    <xf numFmtId="0" fontId="15" fillId="2" borderId="20" xfId="0" applyFont="1" applyFill="1" applyBorder="1" applyAlignment="1">
      <alignment horizontal="right" vertical="center" wrapText="1"/>
    </xf>
    <xf numFmtId="0" fontId="29" fillId="2" borderId="0" xfId="0" applyFont="1" applyFill="1" applyAlignment="1">
      <alignment horizontal="left" vertical="top"/>
    </xf>
    <xf numFmtId="0" fontId="30" fillId="2" borderId="0" xfId="0" applyFont="1" applyFill="1" applyAlignment="1">
      <alignment horizontal="left" vertical="top" wrapText="1"/>
    </xf>
    <xf numFmtId="0" fontId="30" fillId="2" borderId="0" xfId="0" applyFont="1" applyFill="1" applyAlignment="1">
      <alignment horizontal="left" vertical="top"/>
    </xf>
    <xf numFmtId="0" fontId="36" fillId="2" borderId="0" xfId="0" applyFont="1" applyFill="1" applyAlignment="1">
      <alignment horizontal="left" vertical="top"/>
    </xf>
    <xf numFmtId="0" fontId="37" fillId="0" borderId="0" xfId="0" applyFont="1" applyAlignment="1">
      <alignment horizontal="right" vertical="center"/>
    </xf>
    <xf numFmtId="0" fontId="0" fillId="4" borderId="0" xfId="0" applyFill="1" applyAlignment="1">
      <alignment vertical="center" wrapText="1"/>
    </xf>
    <xf numFmtId="0" fontId="0" fillId="3" borderId="0" xfId="0" applyFill="1" applyAlignment="1">
      <alignment horizontal="center" vertical="center"/>
    </xf>
    <xf numFmtId="0" fontId="0" fillId="15" borderId="46" xfId="0" applyFill="1" applyBorder="1"/>
    <xf numFmtId="0" fontId="0" fillId="4" borderId="40" xfId="0" applyFill="1" applyBorder="1" applyAlignment="1">
      <alignment horizontal="center" vertical="center" wrapText="1"/>
    </xf>
    <xf numFmtId="0" fontId="19" fillId="3" borderId="49" xfId="0" applyFont="1" applyFill="1" applyBorder="1" applyAlignment="1">
      <alignment horizontal="center" vertical="center"/>
    </xf>
    <xf numFmtId="0" fontId="16" fillId="2" borderId="0" xfId="0" applyFont="1" applyFill="1" applyAlignment="1">
      <alignment horizontal="left" vertical="center" wrapText="1"/>
    </xf>
    <xf numFmtId="0" fontId="0" fillId="4" borderId="0" xfId="0" applyFill="1" applyAlignment="1">
      <alignment vertical="center"/>
    </xf>
    <xf numFmtId="0" fontId="0" fillId="15" borderId="47" xfId="0" applyFill="1" applyBorder="1"/>
    <xf numFmtId="0" fontId="0" fillId="0" borderId="47" xfId="0" applyBorder="1" applyAlignment="1">
      <alignment vertical="center" wrapText="1"/>
    </xf>
    <xf numFmtId="0" fontId="0" fillId="0" borderId="46" xfId="0" applyBorder="1" applyAlignment="1">
      <alignment vertical="center" wrapText="1"/>
    </xf>
    <xf numFmtId="0" fontId="0" fillId="4" borderId="46" xfId="0" applyFill="1" applyBorder="1" applyAlignment="1">
      <alignment horizontal="center" vertical="center" wrapText="1"/>
    </xf>
    <xf numFmtId="0" fontId="0" fillId="0" borderId="48" xfId="0" applyBorder="1" applyAlignment="1">
      <alignment horizontal="center" vertical="center" wrapText="1"/>
    </xf>
    <xf numFmtId="0" fontId="0" fillId="15" borderId="47" xfId="0" applyFill="1" applyBorder="1" applyAlignment="1">
      <alignment vertical="center" wrapText="1"/>
    </xf>
    <xf numFmtId="0" fontId="0" fillId="15" borderId="46" xfId="0" applyFill="1" applyBorder="1" applyAlignment="1">
      <alignment vertical="center" wrapText="1"/>
    </xf>
    <xf numFmtId="0" fontId="0" fillId="15" borderId="48" xfId="0" applyFill="1" applyBorder="1" applyAlignment="1">
      <alignment horizontal="center" vertical="center" wrapText="1"/>
    </xf>
    <xf numFmtId="0" fontId="0" fillId="15" borderId="46" xfId="0" applyFill="1" applyBorder="1" applyAlignment="1">
      <alignment vertical="center"/>
    </xf>
    <xf numFmtId="0" fontId="0" fillId="15" borderId="46" xfId="0" applyFill="1" applyBorder="1" applyAlignment="1">
      <alignment horizontal="center" vertical="center" wrapText="1"/>
    </xf>
    <xf numFmtId="0" fontId="15" fillId="16" borderId="45" xfId="0" applyFont="1" applyFill="1" applyBorder="1" applyAlignment="1">
      <alignment horizontal="right" vertical="center" wrapText="1"/>
    </xf>
    <xf numFmtId="0" fontId="0" fillId="16" borderId="45" xfId="0" applyFill="1" applyBorder="1" applyAlignment="1">
      <alignment horizontal="center" vertical="center"/>
    </xf>
    <xf numFmtId="0" fontId="40" fillId="0" borderId="0" xfId="0" applyFont="1" applyAlignment="1">
      <alignment horizontal="left" vertical="center"/>
    </xf>
    <xf numFmtId="0" fontId="40" fillId="0" borderId="0" xfId="0" applyFont="1" applyAlignment="1">
      <alignment horizontal="right" vertical="center" wrapText="1"/>
    </xf>
    <xf numFmtId="164" fontId="0" fillId="0" borderId="23" xfId="0" applyNumberFormat="1" applyBorder="1" applyAlignment="1" applyProtection="1">
      <alignment horizontal="center" vertical="center" wrapText="1"/>
      <protection locked="0"/>
    </xf>
    <xf numFmtId="164" fontId="0" fillId="5" borderId="23" xfId="0" applyNumberFormat="1" applyFill="1" applyBorder="1" applyAlignment="1" applyProtection="1">
      <alignment horizontal="center" vertical="center"/>
      <protection locked="0"/>
    </xf>
    <xf numFmtId="0" fontId="19" fillId="3" borderId="51" xfId="0" applyFont="1" applyFill="1" applyBorder="1" applyAlignment="1">
      <alignment horizontal="center" vertical="center"/>
    </xf>
    <xf numFmtId="0" fontId="19" fillId="3" borderId="0" xfId="0" applyFont="1" applyFill="1" applyAlignment="1">
      <alignment horizontal="center" vertical="center"/>
    </xf>
    <xf numFmtId="0" fontId="4" fillId="5" borderId="4" xfId="0" applyFont="1" applyFill="1" applyBorder="1" applyAlignment="1">
      <alignment horizontal="center" vertical="center" wrapText="1"/>
    </xf>
    <xf numFmtId="0" fontId="9" fillId="0" borderId="0" xfId="0" applyFont="1" applyAlignment="1">
      <alignment horizontal="center" vertical="center" wrapText="1"/>
    </xf>
    <xf numFmtId="0" fontId="0" fillId="4" borderId="42" xfId="0" applyFill="1" applyBorder="1" applyAlignment="1">
      <alignment vertical="center"/>
    </xf>
    <xf numFmtId="0" fontId="0" fillId="4" borderId="56" xfId="0" applyFill="1" applyBorder="1" applyAlignment="1">
      <alignment vertical="center"/>
    </xf>
    <xf numFmtId="0" fontId="42" fillId="2" borderId="0" xfId="0" applyFont="1" applyFill="1" applyAlignment="1">
      <alignment wrapText="1"/>
    </xf>
    <xf numFmtId="165" fontId="12" fillId="2" borderId="10" xfId="1" applyNumberFormat="1" applyFont="1" applyFill="1" applyBorder="1" applyAlignment="1" applyProtection="1">
      <alignment horizontal="center" vertical="center" wrapText="1"/>
      <protection locked="0"/>
    </xf>
    <xf numFmtId="165" fontId="12" fillId="2" borderId="13" xfId="1" applyNumberFormat="1" applyFont="1" applyFill="1" applyBorder="1" applyAlignment="1" applyProtection="1">
      <alignment horizontal="center" vertical="center" wrapText="1"/>
      <protection locked="0"/>
    </xf>
    <xf numFmtId="165" fontId="0" fillId="0" borderId="10" xfId="1" applyNumberFormat="1" applyFont="1" applyBorder="1" applyAlignment="1" applyProtection="1">
      <alignment horizontal="center" vertical="center" wrapText="1"/>
      <protection locked="0"/>
    </xf>
    <xf numFmtId="165" fontId="0" fillId="0" borderId="13" xfId="1" applyNumberFormat="1" applyFont="1" applyBorder="1" applyAlignment="1" applyProtection="1">
      <alignment horizontal="center" vertical="center" wrapText="1"/>
      <protection locked="0"/>
    </xf>
    <xf numFmtId="165" fontId="12" fillId="0" borderId="10" xfId="1" applyNumberFormat="1" applyFont="1" applyBorder="1" applyAlignment="1" applyProtection="1">
      <alignment horizontal="center" vertical="center" wrapText="1"/>
      <protection locked="0"/>
    </xf>
    <xf numFmtId="165" fontId="12" fillId="0" borderId="13" xfId="1" applyNumberFormat="1" applyFont="1" applyBorder="1" applyAlignment="1" applyProtection="1">
      <alignment horizontal="center" vertical="center" wrapText="1"/>
      <protection locked="0"/>
    </xf>
    <xf numFmtId="165" fontId="0" fillId="0" borderId="57" xfId="1" applyNumberFormat="1" applyFont="1" applyBorder="1" applyAlignment="1" applyProtection="1">
      <alignment horizontal="center" vertical="center" wrapText="1"/>
      <protection locked="0"/>
    </xf>
    <xf numFmtId="165" fontId="0" fillId="0" borderId="58" xfId="1" applyNumberFormat="1" applyFont="1" applyBorder="1" applyAlignment="1" applyProtection="1">
      <alignment horizontal="center" vertical="center" wrapText="1"/>
      <protection locked="0"/>
    </xf>
    <xf numFmtId="165" fontId="12" fillId="0" borderId="57" xfId="1" applyNumberFormat="1" applyFont="1" applyBorder="1" applyAlignment="1" applyProtection="1">
      <alignment horizontal="center" vertical="center" wrapText="1"/>
      <protection locked="0"/>
    </xf>
    <xf numFmtId="165" fontId="12" fillId="0" borderId="58" xfId="1" applyNumberFormat="1" applyFont="1" applyBorder="1" applyAlignment="1" applyProtection="1">
      <alignment horizontal="center" vertical="center" wrapText="1"/>
      <protection locked="0"/>
    </xf>
    <xf numFmtId="165" fontId="12" fillId="2" borderId="57" xfId="1" applyNumberFormat="1" applyFont="1" applyFill="1" applyBorder="1" applyAlignment="1" applyProtection="1">
      <alignment horizontal="center" vertical="center" wrapText="1"/>
      <protection locked="0"/>
    </xf>
    <xf numFmtId="165" fontId="12" fillId="2" borderId="58" xfId="1" applyNumberFormat="1" applyFont="1" applyFill="1" applyBorder="1" applyAlignment="1" applyProtection="1">
      <alignment horizontal="center" vertical="center" wrapText="1"/>
      <protection locked="0"/>
    </xf>
    <xf numFmtId="0" fontId="16" fillId="2" borderId="0" xfId="0" applyFont="1" applyFill="1" applyAlignment="1">
      <alignment vertical="center"/>
    </xf>
    <xf numFmtId="0" fontId="9" fillId="0" borderId="0" xfId="0" applyFont="1" applyAlignment="1">
      <alignment horizontal="left" vertical="center" wrapText="1"/>
    </xf>
    <xf numFmtId="0" fontId="5" fillId="0" borderId="4" xfId="0" applyFont="1" applyBorder="1" applyAlignment="1">
      <alignment vertical="center" wrapText="1"/>
    </xf>
    <xf numFmtId="0" fontId="3" fillId="0" borderId="4" xfId="0" applyFont="1" applyBorder="1" applyAlignment="1">
      <alignment vertical="center" wrapText="1"/>
    </xf>
    <xf numFmtId="0" fontId="3" fillId="0" borderId="6" xfId="0" applyFont="1" applyBorder="1" applyAlignment="1">
      <alignment vertical="center" wrapText="1"/>
    </xf>
    <xf numFmtId="0" fontId="5" fillId="0" borderId="18" xfId="0" applyFont="1" applyBorder="1" applyAlignment="1">
      <alignment vertical="center" wrapText="1"/>
    </xf>
    <xf numFmtId="0" fontId="5" fillId="0" borderId="35" xfId="0" applyFont="1" applyBorder="1" applyAlignment="1">
      <alignment vertical="center" wrapText="1"/>
    </xf>
    <xf numFmtId="0" fontId="0" fillId="0" borderId="34" xfId="0" applyBorder="1" applyAlignment="1">
      <alignment horizontal="left" vertical="center" wrapText="1"/>
    </xf>
    <xf numFmtId="0" fontId="5" fillId="0" borderId="22" xfId="0" applyFont="1" applyBorder="1" applyAlignment="1">
      <alignment vertical="center" wrapText="1"/>
    </xf>
    <xf numFmtId="0" fontId="5" fillId="0" borderId="20" xfId="0" applyFont="1" applyBorder="1" applyAlignment="1">
      <alignment vertical="center" wrapText="1"/>
    </xf>
    <xf numFmtId="0" fontId="5" fillId="0" borderId="32" xfId="0" applyFont="1" applyBorder="1" applyAlignment="1">
      <alignment vertical="center" wrapText="1"/>
    </xf>
    <xf numFmtId="0" fontId="5" fillId="0" borderId="37" xfId="0" applyFont="1" applyBorder="1" applyAlignment="1">
      <alignment vertical="center" wrapText="1"/>
    </xf>
    <xf numFmtId="0" fontId="3" fillId="0" borderId="32" xfId="0" applyFont="1" applyBorder="1" applyAlignment="1">
      <alignment vertical="center" wrapText="1"/>
    </xf>
    <xf numFmtId="3" fontId="0" fillId="6" borderId="18" xfId="0" applyNumberFormat="1" applyFill="1" applyBorder="1" applyAlignment="1">
      <alignment horizontal="center" vertical="center" wrapText="1"/>
    </xf>
    <xf numFmtId="3" fontId="11" fillId="6" borderId="35" xfId="0" applyNumberFormat="1" applyFont="1" applyFill="1" applyBorder="1" applyAlignment="1">
      <alignment horizontal="center" vertical="center" wrapText="1"/>
    </xf>
    <xf numFmtId="3" fontId="0" fillId="6" borderId="22" xfId="0" applyNumberFormat="1" applyFill="1" applyBorder="1" applyAlignment="1">
      <alignment horizontal="center" vertical="center" wrapText="1"/>
    </xf>
    <xf numFmtId="3" fontId="0" fillId="6" borderId="4" xfId="0" applyNumberFormat="1" applyFill="1" applyBorder="1" applyAlignment="1">
      <alignment horizontal="center" vertical="center" wrapText="1"/>
    </xf>
    <xf numFmtId="3" fontId="11" fillId="6" borderId="4" xfId="0" applyNumberFormat="1" applyFont="1" applyFill="1" applyBorder="1" applyAlignment="1">
      <alignment horizontal="center" vertical="center" wrapText="1"/>
    </xf>
    <xf numFmtId="3" fontId="9" fillId="6" borderId="22" xfId="0" applyNumberFormat="1" applyFont="1" applyFill="1" applyBorder="1" applyAlignment="1">
      <alignment horizontal="center" vertical="center" wrapText="1"/>
    </xf>
    <xf numFmtId="3" fontId="9" fillId="6" borderId="4" xfId="0" applyNumberFormat="1" applyFont="1" applyFill="1" applyBorder="1" applyAlignment="1">
      <alignment horizontal="center" vertical="center" wrapText="1"/>
    </xf>
    <xf numFmtId="3" fontId="14" fillId="6" borderId="4" xfId="0" applyNumberFormat="1" applyFont="1" applyFill="1" applyBorder="1" applyAlignment="1">
      <alignment horizontal="center" vertical="center" wrapText="1"/>
    </xf>
    <xf numFmtId="3" fontId="0" fillId="6" borderId="20" xfId="0" applyNumberFormat="1" applyFill="1" applyBorder="1" applyAlignment="1">
      <alignment horizontal="center" vertical="center" wrapText="1"/>
    </xf>
    <xf numFmtId="3" fontId="0" fillId="6" borderId="32" xfId="0" applyNumberFormat="1" applyFill="1" applyBorder="1" applyAlignment="1">
      <alignment horizontal="center" vertical="center" wrapText="1"/>
    </xf>
    <xf numFmtId="3" fontId="14" fillId="6" borderId="32" xfId="0" applyNumberFormat="1" applyFont="1" applyFill="1" applyBorder="1" applyAlignment="1">
      <alignment horizontal="center" vertical="center" wrapText="1"/>
    </xf>
    <xf numFmtId="3" fontId="11" fillId="6" borderId="32" xfId="0" applyNumberFormat="1" applyFont="1" applyFill="1" applyBorder="1" applyAlignment="1">
      <alignment horizontal="center" vertical="center" wrapText="1"/>
    </xf>
    <xf numFmtId="0" fontId="5" fillId="0" borderId="66" xfId="0" applyFont="1" applyBorder="1" applyAlignment="1">
      <alignment vertical="center" wrapText="1"/>
    </xf>
    <xf numFmtId="3" fontId="0" fillId="6" borderId="67" xfId="0" applyNumberFormat="1" applyFill="1" applyBorder="1" applyAlignment="1">
      <alignment horizontal="center" vertical="center" wrapText="1"/>
    </xf>
    <xf numFmtId="3" fontId="0" fillId="6" borderId="6" xfId="0" applyNumberFormat="1" applyFill="1" applyBorder="1" applyAlignment="1">
      <alignment horizontal="center" vertical="center" wrapText="1"/>
    </xf>
    <xf numFmtId="3" fontId="14" fillId="6" borderId="6" xfId="0" applyNumberFormat="1" applyFont="1" applyFill="1" applyBorder="1" applyAlignment="1">
      <alignment horizontal="center" vertical="center" wrapText="1"/>
    </xf>
    <xf numFmtId="3" fontId="11" fillId="6" borderId="6" xfId="0" applyNumberFormat="1" applyFont="1" applyFill="1" applyBorder="1" applyAlignment="1">
      <alignment horizontal="center" vertical="center" wrapText="1"/>
    </xf>
    <xf numFmtId="3" fontId="14" fillId="3" borderId="6" xfId="0" applyNumberFormat="1" applyFont="1" applyFill="1" applyBorder="1" applyAlignment="1">
      <alignment horizontal="center" vertical="center" wrapText="1"/>
    </xf>
    <xf numFmtId="3" fontId="14" fillId="3" borderId="4" xfId="0" applyNumberFormat="1" applyFont="1" applyFill="1" applyBorder="1" applyAlignment="1">
      <alignment horizontal="center" vertical="center" wrapText="1"/>
    </xf>
    <xf numFmtId="3" fontId="14" fillId="3" borderId="32" xfId="0" applyNumberFormat="1" applyFont="1" applyFill="1" applyBorder="1" applyAlignment="1">
      <alignment horizontal="center" vertical="center" wrapText="1"/>
    </xf>
    <xf numFmtId="3" fontId="13" fillId="3" borderId="23" xfId="0" applyNumberFormat="1" applyFont="1" applyFill="1" applyBorder="1" applyAlignment="1">
      <alignment horizontal="center" vertical="center" wrapText="1"/>
    </xf>
    <xf numFmtId="3" fontId="13" fillId="6" borderId="4" xfId="0" applyNumberFormat="1" applyFont="1" applyFill="1" applyBorder="1" applyAlignment="1">
      <alignment horizontal="center" vertical="center" wrapText="1"/>
    </xf>
    <xf numFmtId="3" fontId="50" fillId="0" borderId="0" xfId="0" applyNumberFormat="1" applyFont="1" applyAlignment="1">
      <alignment horizontal="center" vertical="center"/>
    </xf>
    <xf numFmtId="165" fontId="0" fillId="0" borderId="0" xfId="1" applyNumberFormat="1" applyFont="1" applyAlignment="1">
      <alignment horizontal="center" vertical="center"/>
    </xf>
    <xf numFmtId="165" fontId="45" fillId="0" borderId="0" xfId="0" applyNumberFormat="1" applyFont="1" applyAlignment="1">
      <alignment horizontal="left" vertical="center"/>
    </xf>
    <xf numFmtId="0" fontId="22" fillId="0" borderId="0" xfId="0" applyFont="1" applyAlignment="1">
      <alignment horizontal="left" vertical="center"/>
    </xf>
    <xf numFmtId="0" fontId="14" fillId="3" borderId="16" xfId="0" applyFont="1" applyFill="1" applyBorder="1" applyAlignment="1">
      <alignment horizontal="center" vertical="center" wrapText="1"/>
    </xf>
    <xf numFmtId="0" fontId="9" fillId="3" borderId="17" xfId="0" applyFont="1" applyFill="1" applyBorder="1" applyAlignment="1">
      <alignment horizontal="center" vertical="center"/>
    </xf>
    <xf numFmtId="0" fontId="0" fillId="8" borderId="11" xfId="0" applyFill="1" applyBorder="1" applyAlignment="1">
      <alignment vertical="center" wrapText="1"/>
    </xf>
    <xf numFmtId="165" fontId="13" fillId="6" borderId="29" xfId="1" applyNumberFormat="1" applyFont="1" applyFill="1" applyBorder="1" applyAlignment="1" applyProtection="1">
      <alignment horizontal="center" vertical="center" wrapText="1"/>
    </xf>
    <xf numFmtId="165" fontId="13" fillId="6" borderId="10" xfId="1" applyNumberFormat="1" applyFont="1" applyFill="1" applyBorder="1" applyAlignment="1" applyProtection="1">
      <alignment horizontal="center" vertical="center" wrapText="1"/>
    </xf>
    <xf numFmtId="165" fontId="13" fillId="6" borderId="11" xfId="1" applyNumberFormat="1" applyFont="1" applyFill="1" applyBorder="1" applyAlignment="1" applyProtection="1">
      <alignment horizontal="center" vertical="center" wrapText="1"/>
    </xf>
    <xf numFmtId="0" fontId="0" fillId="8" borderId="14" xfId="0" applyFill="1" applyBorder="1" applyAlignment="1">
      <alignment vertical="center" wrapText="1"/>
    </xf>
    <xf numFmtId="165" fontId="13" fillId="6" borderId="28" xfId="1" applyNumberFormat="1" applyFont="1" applyFill="1" applyBorder="1" applyAlignment="1" applyProtection="1">
      <alignment horizontal="center" vertical="center" wrapText="1"/>
    </xf>
    <xf numFmtId="165" fontId="13" fillId="6" borderId="13" xfId="1" applyNumberFormat="1" applyFont="1" applyFill="1" applyBorder="1" applyAlignment="1" applyProtection="1">
      <alignment horizontal="center" vertical="center" wrapText="1"/>
    </xf>
    <xf numFmtId="165" fontId="13" fillId="6" borderId="14" xfId="1" applyNumberFormat="1" applyFont="1" applyFill="1" applyBorder="1" applyAlignment="1" applyProtection="1">
      <alignment horizontal="center" vertical="center" wrapText="1"/>
    </xf>
    <xf numFmtId="0" fontId="0" fillId="6" borderId="11" xfId="0" applyFill="1" applyBorder="1" applyAlignment="1">
      <alignment vertical="center" wrapText="1"/>
    </xf>
    <xf numFmtId="165" fontId="14" fillId="6" borderId="57" xfId="1" applyNumberFormat="1" applyFont="1" applyFill="1" applyBorder="1" applyAlignment="1" applyProtection="1">
      <alignment horizontal="center" vertical="center" wrapText="1"/>
    </xf>
    <xf numFmtId="0" fontId="0" fillId="6" borderId="14" xfId="0" applyFill="1" applyBorder="1" applyAlignment="1">
      <alignment vertical="center" wrapText="1"/>
    </xf>
    <xf numFmtId="165" fontId="14" fillId="6" borderId="58" xfId="1" applyNumberFormat="1" applyFont="1" applyFill="1" applyBorder="1" applyAlignment="1" applyProtection="1">
      <alignment horizontal="center" vertical="center" wrapText="1"/>
    </xf>
    <xf numFmtId="165" fontId="13" fillId="5" borderId="29" xfId="1" applyNumberFormat="1" applyFont="1" applyFill="1" applyBorder="1" applyAlignment="1" applyProtection="1">
      <alignment horizontal="center" vertical="center" wrapText="1"/>
    </xf>
    <xf numFmtId="165" fontId="13" fillId="5" borderId="10" xfId="1" applyNumberFormat="1" applyFont="1" applyFill="1" applyBorder="1" applyAlignment="1" applyProtection="1">
      <alignment horizontal="center" vertical="center" wrapText="1"/>
    </xf>
    <xf numFmtId="165" fontId="13" fillId="5" borderId="11" xfId="1" applyNumberFormat="1" applyFont="1" applyFill="1" applyBorder="1" applyAlignment="1" applyProtection="1">
      <alignment horizontal="center" vertical="center" wrapText="1"/>
    </xf>
    <xf numFmtId="165" fontId="13" fillId="5" borderId="28" xfId="1" applyNumberFormat="1" applyFont="1" applyFill="1" applyBorder="1" applyAlignment="1" applyProtection="1">
      <alignment horizontal="center" vertical="center" wrapText="1"/>
    </xf>
    <xf numFmtId="165" fontId="13" fillId="5" borderId="13" xfId="1" applyNumberFormat="1" applyFont="1" applyFill="1" applyBorder="1" applyAlignment="1" applyProtection="1">
      <alignment horizontal="center" vertical="center" wrapText="1"/>
    </xf>
    <xf numFmtId="165" fontId="13" fillId="5" borderId="14" xfId="1" applyNumberFormat="1" applyFont="1" applyFill="1" applyBorder="1" applyAlignment="1" applyProtection="1">
      <alignment horizontal="center" vertical="center" wrapText="1"/>
    </xf>
    <xf numFmtId="165" fontId="9" fillId="6" borderId="57" xfId="1" applyNumberFormat="1" applyFont="1" applyFill="1" applyBorder="1" applyAlignment="1" applyProtection="1">
      <alignment horizontal="center" vertical="center" wrapText="1"/>
    </xf>
    <xf numFmtId="165" fontId="9" fillId="6" borderId="58" xfId="1" applyNumberFormat="1" applyFont="1" applyFill="1" applyBorder="1" applyAlignment="1" applyProtection="1">
      <alignment horizontal="center" vertical="center" wrapText="1"/>
    </xf>
    <xf numFmtId="165" fontId="0" fillId="0" borderId="57" xfId="1" applyNumberFormat="1" applyFont="1" applyBorder="1" applyAlignment="1" applyProtection="1">
      <alignment horizontal="center" vertical="center"/>
      <protection locked="0"/>
    </xf>
    <xf numFmtId="165" fontId="0" fillId="0" borderId="10" xfId="1" applyNumberFormat="1" applyFont="1" applyBorder="1" applyAlignment="1" applyProtection="1">
      <alignment horizontal="center" vertical="center"/>
      <protection locked="0"/>
    </xf>
    <xf numFmtId="165" fontId="0" fillId="0" borderId="58" xfId="1" applyNumberFormat="1" applyFont="1" applyBorder="1" applyAlignment="1" applyProtection="1">
      <alignment horizontal="center" vertical="center"/>
      <protection locked="0"/>
    </xf>
    <xf numFmtId="0" fontId="22" fillId="3" borderId="0" xfId="0" applyFont="1" applyFill="1" applyAlignment="1">
      <alignment horizontal="left" vertical="center" wrapText="1"/>
    </xf>
    <xf numFmtId="0" fontId="52" fillId="0" borderId="0" xfId="0" applyFont="1" applyAlignment="1">
      <alignment horizontal="left" vertical="center"/>
    </xf>
    <xf numFmtId="0" fontId="53" fillId="0" borderId="0" xfId="0" applyFont="1" applyAlignment="1">
      <alignment horizontal="left" vertical="center"/>
    </xf>
    <xf numFmtId="165" fontId="13" fillId="18" borderId="29" xfId="1" applyNumberFormat="1" applyFont="1" applyFill="1" applyBorder="1" applyAlignment="1" applyProtection="1">
      <alignment horizontal="center" vertical="center" wrapText="1"/>
    </xf>
    <xf numFmtId="165" fontId="13" fillId="18" borderId="10" xfId="1" applyNumberFormat="1" applyFont="1" applyFill="1" applyBorder="1" applyAlignment="1" applyProtection="1">
      <alignment horizontal="center" vertical="center" wrapText="1"/>
    </xf>
    <xf numFmtId="165" fontId="13" fillId="18" borderId="11" xfId="1" applyNumberFormat="1" applyFont="1" applyFill="1" applyBorder="1" applyAlignment="1" applyProtection="1">
      <alignment horizontal="center" vertical="center" wrapText="1"/>
    </xf>
    <xf numFmtId="165" fontId="13" fillId="18" borderId="28" xfId="1" applyNumberFormat="1" applyFont="1" applyFill="1" applyBorder="1" applyAlignment="1" applyProtection="1">
      <alignment horizontal="center" vertical="center" wrapText="1"/>
    </xf>
    <xf numFmtId="165" fontId="13" fillId="18" borderId="13" xfId="1" applyNumberFormat="1" applyFont="1" applyFill="1" applyBorder="1" applyAlignment="1" applyProtection="1">
      <alignment horizontal="center" vertical="center" wrapText="1"/>
    </xf>
    <xf numFmtId="165" fontId="13" fillId="18" borderId="14" xfId="1" applyNumberFormat="1" applyFont="1" applyFill="1" applyBorder="1" applyAlignment="1" applyProtection="1">
      <alignment horizontal="center" vertical="center" wrapText="1"/>
    </xf>
    <xf numFmtId="0" fontId="58" fillId="0" borderId="0" xfId="0" applyFont="1" applyAlignment="1">
      <alignment vertical="center"/>
    </xf>
    <xf numFmtId="0" fontId="59" fillId="0" borderId="0" xfId="0" applyFont="1" applyAlignment="1">
      <alignment vertical="center"/>
    </xf>
    <xf numFmtId="0" fontId="61" fillId="0" borderId="0" xfId="0" applyFont="1" applyAlignment="1">
      <alignment vertical="center"/>
    </xf>
    <xf numFmtId="0" fontId="62" fillId="0" borderId="0" xfId="0" applyFont="1" applyAlignment="1">
      <alignment horizontal="justify" vertical="center"/>
    </xf>
    <xf numFmtId="0" fontId="55" fillId="0" borderId="0" xfId="0" applyFont="1" applyAlignment="1">
      <alignment vertical="center"/>
    </xf>
    <xf numFmtId="0" fontId="65" fillId="0" borderId="0" xfId="0" applyFont="1" applyAlignment="1">
      <alignment horizontal="justify" vertical="center"/>
    </xf>
    <xf numFmtId="0" fontId="0" fillId="0" borderId="0" xfId="0" applyAlignment="1">
      <alignment horizontal="justify" vertical="center"/>
    </xf>
    <xf numFmtId="0" fontId="66" fillId="2" borderId="0" xfId="0" applyFont="1" applyFill="1" applyAlignment="1">
      <alignment horizontal="center" vertical="center"/>
    </xf>
    <xf numFmtId="0" fontId="59" fillId="0" borderId="0" xfId="0" applyFont="1"/>
    <xf numFmtId="0" fontId="0" fillId="15" borderId="0" xfId="0" applyFill="1" applyAlignment="1">
      <alignment horizontal="center" vertical="center" wrapText="1"/>
    </xf>
    <xf numFmtId="0" fontId="19" fillId="3" borderId="49" xfId="0" applyFont="1" applyFill="1" applyBorder="1" applyAlignment="1">
      <alignment horizontal="center" vertical="center" wrapText="1"/>
    </xf>
    <xf numFmtId="0" fontId="22" fillId="3" borderId="0" xfId="0" applyFont="1" applyFill="1" applyAlignment="1">
      <alignment vertical="center" wrapText="1"/>
    </xf>
    <xf numFmtId="0" fontId="38" fillId="2" borderId="0" xfId="0" applyFont="1" applyFill="1"/>
    <xf numFmtId="0" fontId="8" fillId="3" borderId="0" xfId="0" applyFont="1" applyFill="1" applyAlignment="1">
      <alignment vertical="center" wrapText="1"/>
    </xf>
    <xf numFmtId="0" fontId="22" fillId="3" borderId="0" xfId="0" applyFont="1" applyFill="1" applyAlignment="1">
      <alignment horizontal="left" vertical="center"/>
    </xf>
    <xf numFmtId="0" fontId="9" fillId="3" borderId="25" xfId="0" applyFont="1" applyFill="1" applyBorder="1" applyAlignment="1">
      <alignment horizontal="center" vertical="center" wrapText="1"/>
    </xf>
    <xf numFmtId="0" fontId="19" fillId="3" borderId="25" xfId="0" applyFont="1" applyFill="1" applyBorder="1" applyAlignment="1">
      <alignment horizontal="center" vertical="center" wrapText="1"/>
    </xf>
    <xf numFmtId="0" fontId="2" fillId="0" borderId="0" xfId="2" applyAlignment="1">
      <alignment vertical="center"/>
    </xf>
    <xf numFmtId="0" fontId="19" fillId="0" borderId="0" xfId="0" applyFont="1" applyAlignment="1">
      <alignment horizontal="center" vertical="center"/>
    </xf>
    <xf numFmtId="0" fontId="70" fillId="3" borderId="0" xfId="0" applyFont="1" applyFill="1" applyAlignment="1">
      <alignment horizontal="center" vertical="center" wrapText="1"/>
    </xf>
    <xf numFmtId="0" fontId="15" fillId="0" borderId="18" xfId="0" applyFont="1" applyBorder="1" applyAlignment="1">
      <alignment horizontal="right" vertical="center" wrapText="1"/>
    </xf>
    <xf numFmtId="0" fontId="15" fillId="2" borderId="18" xfId="0" applyFont="1" applyFill="1" applyBorder="1" applyAlignment="1">
      <alignment horizontal="right" vertical="center" wrapText="1"/>
    </xf>
    <xf numFmtId="49" fontId="0" fillId="14" borderId="19" xfId="0" applyNumberFormat="1" applyFill="1" applyBorder="1" applyAlignment="1" applyProtection="1">
      <alignment horizontal="center" vertical="center" wrapText="1"/>
      <protection locked="0"/>
    </xf>
    <xf numFmtId="49" fontId="0" fillId="5" borderId="21" xfId="0" applyNumberFormat="1" applyFill="1" applyBorder="1" applyAlignment="1" applyProtection="1">
      <alignment horizontal="center" vertical="center" wrapText="1"/>
      <protection locked="0"/>
    </xf>
    <xf numFmtId="0" fontId="0" fillId="5" borderId="19" xfId="0" applyFill="1" applyBorder="1" applyAlignment="1" applyProtection="1">
      <alignment horizontal="center" vertical="center"/>
      <protection locked="0"/>
    </xf>
    <xf numFmtId="3" fontId="0" fillId="0" borderId="0" xfId="0" applyNumberFormat="1" applyAlignment="1">
      <alignment horizontal="left" vertical="center" wrapText="1"/>
    </xf>
    <xf numFmtId="3" fontId="0" fillId="18" borderId="22" xfId="0" applyNumberFormat="1" applyFill="1" applyBorder="1" applyAlignment="1">
      <alignment horizontal="center" vertical="center" wrapText="1"/>
    </xf>
    <xf numFmtId="3" fontId="0" fillId="5" borderId="22" xfId="0" applyNumberFormat="1" applyFill="1" applyBorder="1" applyAlignment="1">
      <alignment horizontal="center" vertical="center" wrapText="1"/>
    </xf>
    <xf numFmtId="165" fontId="45" fillId="0" borderId="78" xfId="0" applyNumberFormat="1" applyFont="1" applyBorder="1" applyAlignment="1">
      <alignment horizontal="left" vertical="center"/>
    </xf>
    <xf numFmtId="0" fontId="22" fillId="0" borderId="78" xfId="0" applyFont="1" applyBorder="1" applyAlignment="1">
      <alignment horizontal="left" vertical="center"/>
    </xf>
    <xf numFmtId="165" fontId="45" fillId="8" borderId="78" xfId="0" applyNumberFormat="1" applyFont="1" applyFill="1" applyBorder="1" applyAlignment="1">
      <alignment horizontal="left" vertical="center"/>
    </xf>
    <xf numFmtId="0" fontId="22" fillId="8" borderId="78" xfId="0" applyFont="1" applyFill="1" applyBorder="1" applyAlignment="1">
      <alignment horizontal="left" vertical="center"/>
    </xf>
    <xf numFmtId="0" fontId="0" fillId="4" borderId="33" xfId="0" applyFill="1" applyBorder="1" applyAlignment="1">
      <alignment horizontal="left" vertical="center"/>
    </xf>
    <xf numFmtId="0" fontId="0" fillId="4" borderId="64" xfId="0" applyFill="1" applyBorder="1" applyAlignment="1">
      <alignment horizontal="left" vertical="center"/>
    </xf>
    <xf numFmtId="0" fontId="0" fillId="4" borderId="65" xfId="0" applyFill="1" applyBorder="1" applyAlignment="1">
      <alignment horizontal="left" vertical="center"/>
    </xf>
    <xf numFmtId="0" fontId="0" fillId="4" borderId="68" xfId="0" applyFill="1" applyBorder="1" applyAlignment="1">
      <alignment horizontal="left" vertical="center"/>
    </xf>
    <xf numFmtId="0" fontId="0" fillId="3" borderId="0" xfId="0" applyFill="1"/>
    <xf numFmtId="164" fontId="0" fillId="0" borderId="21" xfId="0" applyNumberFormat="1" applyBorder="1" applyAlignment="1" applyProtection="1">
      <alignment horizontal="center" vertical="center"/>
      <protection locked="0"/>
    </xf>
    <xf numFmtId="0" fontId="0" fillId="0" borderId="40" xfId="0" applyBorder="1" applyAlignment="1">
      <alignment horizontal="center" vertical="center" wrapText="1"/>
    </xf>
    <xf numFmtId="0" fontId="0" fillId="15" borderId="0" xfId="0" applyFill="1" applyAlignment="1">
      <alignment vertical="center"/>
    </xf>
    <xf numFmtId="0" fontId="24" fillId="0" borderId="0" xfId="0" applyFont="1" applyAlignment="1">
      <alignment horizontal="center" vertical="center"/>
    </xf>
    <xf numFmtId="0" fontId="24" fillId="0" borderId="54" xfId="0" applyFont="1" applyBorder="1" applyAlignment="1">
      <alignment horizontal="center" vertical="center"/>
    </xf>
    <xf numFmtId="0" fontId="24" fillId="0" borderId="54" xfId="0" applyFont="1" applyBorder="1" applyAlignment="1">
      <alignment horizontal="left" vertical="center"/>
    </xf>
    <xf numFmtId="0" fontId="74" fillId="2" borderId="54" xfId="0" applyFont="1" applyFill="1" applyBorder="1" applyAlignment="1">
      <alignment wrapText="1"/>
    </xf>
    <xf numFmtId="0" fontId="40" fillId="2" borderId="0" xfId="0" applyFont="1" applyFill="1" applyAlignment="1">
      <alignment horizontal="center"/>
    </xf>
    <xf numFmtId="0" fontId="1" fillId="0" borderId="0" xfId="2" applyFont="1" applyAlignment="1">
      <alignment vertical="center"/>
    </xf>
    <xf numFmtId="0" fontId="9" fillId="0" borderId="0" xfId="0" applyFont="1" applyAlignment="1">
      <alignment vertical="center"/>
    </xf>
    <xf numFmtId="0" fontId="0" fillId="15" borderId="53" xfId="0" applyFill="1" applyBorder="1" applyAlignment="1">
      <alignment horizontal="left" vertical="center" wrapText="1"/>
    </xf>
    <xf numFmtId="0" fontId="0" fillId="15" borderId="0" xfId="0" applyFill="1" applyAlignment="1">
      <alignment horizontal="left" vertical="center" wrapText="1"/>
    </xf>
    <xf numFmtId="0" fontId="33" fillId="12" borderId="0" xfId="0" applyFont="1" applyFill="1" applyAlignment="1">
      <alignment horizontal="center" vertical="center"/>
    </xf>
    <xf numFmtId="0" fontId="76" fillId="3" borderId="55" xfId="0" applyFont="1" applyFill="1" applyBorder="1" applyAlignment="1">
      <alignment horizontal="center" vertical="center" wrapText="1"/>
    </xf>
    <xf numFmtId="0" fontId="76" fillId="3" borderId="25" xfId="0" applyFont="1" applyFill="1" applyBorder="1" applyAlignment="1">
      <alignment horizontal="center" vertical="center" wrapText="1"/>
    </xf>
    <xf numFmtId="0" fontId="76" fillId="12" borderId="25" xfId="0" applyFont="1" applyFill="1" applyBorder="1" applyAlignment="1">
      <alignment horizontal="center" vertical="center" wrapText="1"/>
    </xf>
    <xf numFmtId="0" fontId="76" fillId="3" borderId="54" xfId="0" applyFont="1" applyFill="1" applyBorder="1" applyAlignment="1">
      <alignment horizontal="center" vertical="center" wrapText="1"/>
    </xf>
    <xf numFmtId="0" fontId="12" fillId="0" borderId="0" xfId="0" applyFont="1"/>
    <xf numFmtId="0" fontId="79" fillId="0" borderId="36" xfId="0" applyFont="1" applyBorder="1" applyAlignment="1">
      <alignment horizontal="left" vertical="center" wrapText="1"/>
    </xf>
    <xf numFmtId="0" fontId="0" fillId="3" borderId="0" xfId="0" applyFill="1" applyAlignment="1">
      <alignment horizontal="center" vertical="center" wrapText="1"/>
    </xf>
    <xf numFmtId="49" fontId="0" fillId="0" borderId="0" xfId="0" applyNumberFormat="1" applyAlignment="1">
      <alignment horizontal="center" vertical="center"/>
    </xf>
    <xf numFmtId="0" fontId="4" fillId="0" borderId="4" xfId="0" applyFont="1" applyBorder="1" applyAlignment="1">
      <alignment horizontal="center" vertical="center" wrapText="1"/>
    </xf>
    <xf numFmtId="0" fontId="34" fillId="0" borderId="0" xfId="0" applyFont="1" applyAlignment="1">
      <alignment horizontal="center" vertical="center"/>
    </xf>
    <xf numFmtId="0" fontId="79" fillId="0" borderId="36" xfId="0" applyFont="1" applyBorder="1" applyAlignment="1">
      <alignment horizontal="left" vertical="center"/>
    </xf>
    <xf numFmtId="0" fontId="9" fillId="7" borderId="41" xfId="0" applyFont="1" applyFill="1" applyBorder="1" applyAlignment="1">
      <alignment horizontal="center" vertical="center" wrapText="1"/>
    </xf>
    <xf numFmtId="0" fontId="15" fillId="3" borderId="25" xfId="0" applyFont="1" applyFill="1" applyBorder="1" applyAlignment="1">
      <alignment horizontal="center" vertical="center" wrapText="1"/>
    </xf>
    <xf numFmtId="0" fontId="43" fillId="2" borderId="0" xfId="0" applyFont="1" applyFill="1" applyAlignment="1">
      <alignment vertical="center"/>
    </xf>
    <xf numFmtId="0" fontId="17" fillId="3" borderId="0" xfId="0" applyFont="1" applyFill="1" applyAlignment="1">
      <alignment vertical="center" wrapText="1"/>
    </xf>
    <xf numFmtId="0" fontId="32" fillId="0" borderId="0" xfId="0" applyFont="1" applyAlignment="1">
      <alignment vertical="center"/>
    </xf>
    <xf numFmtId="0" fontId="15" fillId="0" borderId="0" xfId="0" applyFont="1" applyAlignment="1">
      <alignment vertical="center"/>
    </xf>
    <xf numFmtId="0" fontId="7" fillId="0" borderId="0" xfId="0" applyFont="1"/>
    <xf numFmtId="14" fontId="0" fillId="0" borderId="0" xfId="0" applyNumberFormat="1" applyAlignment="1">
      <alignment horizontal="center" vertical="center"/>
    </xf>
    <xf numFmtId="3" fontId="11" fillId="4" borderId="77" xfId="0" applyNumberFormat="1" applyFont="1" applyFill="1" applyBorder="1" applyAlignment="1">
      <alignment horizontal="left" vertical="center"/>
    </xf>
    <xf numFmtId="0" fontId="7" fillId="0" borderId="0" xfId="0" applyFont="1" applyAlignment="1">
      <alignment vertical="center" wrapText="1"/>
    </xf>
    <xf numFmtId="0" fontId="76" fillId="3" borderId="80" xfId="0" applyFont="1" applyFill="1" applyBorder="1" applyAlignment="1">
      <alignment horizontal="center" vertical="center" wrapText="1"/>
    </xf>
    <xf numFmtId="0" fontId="0" fillId="0" borderId="81" xfId="0" applyBorder="1"/>
    <xf numFmtId="0" fontId="0" fillId="0" borderId="55" xfId="0" applyBorder="1"/>
    <xf numFmtId="0" fontId="23" fillId="0" borderId="80" xfId="0" applyFont="1" applyBorder="1" applyAlignment="1">
      <alignment horizontal="center" vertical="center"/>
    </xf>
    <xf numFmtId="0" fontId="73" fillId="2" borderId="82" xfId="0" applyFont="1" applyFill="1" applyBorder="1" applyAlignment="1">
      <alignment horizontal="center" wrapText="1"/>
    </xf>
    <xf numFmtId="0" fontId="74" fillId="2" borderId="38" xfId="0" applyFont="1" applyFill="1" applyBorder="1" applyAlignment="1">
      <alignment horizontal="center" wrapText="1"/>
    </xf>
    <xf numFmtId="0" fontId="1" fillId="0" borderId="0" xfId="0" applyFont="1" applyAlignment="1">
      <alignment vertical="center" wrapText="1"/>
    </xf>
    <xf numFmtId="0" fontId="1" fillId="0" borderId="0" xfId="0" applyFont="1" applyAlignment="1">
      <alignment horizontal="right" vertical="center" wrapText="1"/>
    </xf>
    <xf numFmtId="43" fontId="1" fillId="0" borderId="0" xfId="1" applyFont="1" applyBorder="1" applyAlignment="1" applyProtection="1">
      <alignment horizontal="left" vertical="center" wrapText="1"/>
    </xf>
    <xf numFmtId="43" fontId="1" fillId="0" borderId="0" xfId="1" applyFont="1" applyAlignment="1" applyProtection="1">
      <alignment horizontal="left" vertical="center" wrapText="1"/>
    </xf>
    <xf numFmtId="0" fontId="12" fillId="0" borderId="0" xfId="0" applyFont="1" applyAlignment="1">
      <alignment vertical="center"/>
    </xf>
    <xf numFmtId="0" fontId="77" fillId="0" borderId="0" xfId="0" applyFont="1" applyAlignment="1">
      <alignment horizontal="left" vertical="center" wrapText="1"/>
    </xf>
    <xf numFmtId="0" fontId="75" fillId="12" borderId="0" xfId="0" applyFont="1" applyFill="1" applyAlignment="1">
      <alignment vertical="center" wrapText="1"/>
    </xf>
    <xf numFmtId="0" fontId="9" fillId="3" borderId="47" xfId="0" applyFont="1" applyFill="1" applyBorder="1" applyAlignment="1">
      <alignment vertical="center"/>
    </xf>
    <xf numFmtId="0" fontId="0" fillId="3" borderId="48" xfId="0" applyFill="1" applyBorder="1" applyAlignment="1">
      <alignment vertical="center" wrapText="1"/>
    </xf>
    <xf numFmtId="0" fontId="0" fillId="4" borderId="0" xfId="0" applyFill="1" applyAlignment="1">
      <alignment horizontal="center" vertical="center" wrapText="1"/>
    </xf>
    <xf numFmtId="0" fontId="7" fillId="0" borderId="31" xfId="0" applyFont="1" applyBorder="1" applyAlignment="1">
      <alignment vertical="center" wrapText="1"/>
    </xf>
    <xf numFmtId="0" fontId="0" fillId="0" borderId="31" xfId="0" applyBorder="1" applyAlignment="1">
      <alignment horizontal="center" vertical="center"/>
    </xf>
    <xf numFmtId="0" fontId="7" fillId="0" borderId="0" xfId="0" applyFont="1" applyAlignment="1" applyProtection="1">
      <alignment vertical="center"/>
      <protection locked="0"/>
    </xf>
    <xf numFmtId="0" fontId="0" fillId="0" borderId="0" xfId="0" applyAlignment="1" applyProtection="1">
      <alignment vertical="center"/>
      <protection locked="0"/>
    </xf>
    <xf numFmtId="0" fontId="7" fillId="0" borderId="31" xfId="0" applyFont="1" applyBorder="1" applyAlignment="1" applyProtection="1">
      <alignment vertical="center"/>
      <protection locked="0"/>
    </xf>
    <xf numFmtId="0" fontId="0" fillId="0" borderId="0" xfId="0" applyAlignment="1" applyProtection="1">
      <alignment vertical="center" wrapText="1"/>
      <protection locked="0"/>
    </xf>
    <xf numFmtId="0" fontId="11" fillId="0" borderId="53" xfId="0" applyFont="1" applyBorder="1" applyAlignment="1" applyProtection="1">
      <alignment vertical="center" wrapText="1"/>
      <protection locked="0"/>
    </xf>
    <xf numFmtId="0" fontId="21" fillId="0" borderId="31" xfId="0" applyFont="1" applyBorder="1" applyAlignment="1" applyProtection="1">
      <alignment vertical="center" wrapText="1"/>
      <protection locked="0"/>
    </xf>
    <xf numFmtId="0" fontId="7" fillId="0" borderId="0" xfId="0" applyFont="1" applyAlignment="1" applyProtection="1">
      <alignment vertical="center" wrapText="1"/>
      <protection locked="0"/>
    </xf>
    <xf numFmtId="0" fontId="68" fillId="0" borderId="53" xfId="0" applyFont="1" applyBorder="1" applyAlignment="1" applyProtection="1">
      <alignment horizontal="left" vertical="center" wrapText="1"/>
      <protection locked="0"/>
    </xf>
    <xf numFmtId="0" fontId="77" fillId="0" borderId="0" xfId="0" applyFont="1" applyAlignment="1" applyProtection="1">
      <alignment horizontal="left" vertical="center" wrapText="1"/>
      <protection locked="0"/>
    </xf>
    <xf numFmtId="0" fontId="0" fillId="0" borderId="0" xfId="0" applyAlignment="1" applyProtection="1">
      <alignment horizontal="left" vertical="center" wrapText="1"/>
      <protection locked="0"/>
    </xf>
    <xf numFmtId="49" fontId="0" fillId="0" borderId="76" xfId="1" applyNumberFormat="1" applyFont="1" applyFill="1" applyBorder="1" applyAlignment="1" applyProtection="1">
      <alignment horizontal="center" vertical="center" wrapText="1"/>
      <protection locked="0"/>
    </xf>
    <xf numFmtId="165" fontId="11" fillId="0" borderId="0" xfId="1" applyNumberFormat="1" applyFont="1" applyFill="1" applyBorder="1" applyAlignment="1" applyProtection="1">
      <alignment horizontal="center" vertical="center" wrapText="1"/>
      <protection locked="0"/>
    </xf>
    <xf numFmtId="165" fontId="11" fillId="0" borderId="69" xfId="1" applyNumberFormat="1" applyFont="1" applyFill="1" applyBorder="1" applyAlignment="1" applyProtection="1">
      <alignment horizontal="center" vertical="center" wrapText="1"/>
      <protection locked="0"/>
    </xf>
    <xf numFmtId="0" fontId="11" fillId="0" borderId="0" xfId="1" applyNumberFormat="1" applyFont="1" applyFill="1" applyBorder="1" applyAlignment="1" applyProtection="1">
      <alignment horizontal="center" vertical="center" wrapText="1"/>
      <protection locked="0"/>
    </xf>
    <xf numFmtId="0" fontId="11" fillId="0" borderId="70" xfId="1" applyNumberFormat="1" applyFont="1" applyFill="1" applyBorder="1" applyAlignment="1" applyProtection="1">
      <alignment horizontal="center" vertical="center" wrapText="1"/>
      <protection locked="0"/>
    </xf>
    <xf numFmtId="0" fontId="11" fillId="0" borderId="0" xfId="0" applyFont="1" applyAlignment="1" applyProtection="1">
      <alignment vertical="center" wrapText="1"/>
      <protection locked="0"/>
    </xf>
    <xf numFmtId="49" fontId="18" fillId="0" borderId="70" xfId="1" applyNumberFormat="1" applyFont="1" applyFill="1" applyBorder="1" applyAlignment="1" applyProtection="1">
      <alignment horizontal="center" vertical="center" wrapText="1"/>
      <protection locked="0"/>
    </xf>
    <xf numFmtId="165" fontId="13" fillId="0" borderId="0" xfId="1" applyNumberFormat="1" applyFont="1" applyFill="1" applyBorder="1" applyAlignment="1" applyProtection="1">
      <alignment horizontal="center" vertical="center" wrapText="1"/>
      <protection locked="0"/>
    </xf>
    <xf numFmtId="165" fontId="13" fillId="0" borderId="69" xfId="1" applyNumberFormat="1" applyFont="1" applyFill="1" applyBorder="1" applyAlignment="1" applyProtection="1">
      <alignment horizontal="center" vertical="center" wrapText="1"/>
      <protection locked="0"/>
    </xf>
    <xf numFmtId="0" fontId="13" fillId="0" borderId="0" xfId="0" applyFont="1" applyAlignment="1" applyProtection="1">
      <alignment vertical="center" wrapText="1"/>
      <protection locked="0"/>
    </xf>
    <xf numFmtId="165" fontId="31" fillId="0" borderId="0" xfId="1" applyNumberFormat="1" applyFont="1" applyFill="1" applyBorder="1" applyAlignment="1" applyProtection="1">
      <alignment horizontal="center" vertical="center" wrapText="1"/>
      <protection locked="0"/>
    </xf>
    <xf numFmtId="165" fontId="31" fillId="0" borderId="69" xfId="1" applyNumberFormat="1" applyFont="1" applyFill="1" applyBorder="1" applyAlignment="1" applyProtection="1">
      <alignment horizontal="center" vertical="center" wrapText="1"/>
      <protection locked="0"/>
    </xf>
    <xf numFmtId="0" fontId="69" fillId="0" borderId="0" xfId="1" applyNumberFormat="1" applyFont="1" applyFill="1" applyBorder="1" applyAlignment="1" applyProtection="1">
      <alignment horizontal="center" vertical="center" wrapText="1"/>
      <protection locked="0"/>
    </xf>
    <xf numFmtId="0" fontId="69" fillId="0" borderId="70" xfId="1" applyNumberFormat="1" applyFont="1" applyFill="1" applyBorder="1" applyAlignment="1" applyProtection="1">
      <alignment horizontal="center" vertical="center" wrapText="1"/>
      <protection locked="0"/>
    </xf>
    <xf numFmtId="0" fontId="31" fillId="0" borderId="0" xfId="0" applyFont="1" applyAlignment="1" applyProtection="1">
      <alignment vertical="center" wrapText="1"/>
      <protection locked="0"/>
    </xf>
    <xf numFmtId="49" fontId="18" fillId="0" borderId="76" xfId="1" applyNumberFormat="1" applyFont="1" applyFill="1" applyBorder="1" applyAlignment="1" applyProtection="1">
      <alignment horizontal="center" vertical="center" wrapText="1"/>
      <protection locked="0"/>
    </xf>
    <xf numFmtId="165" fontId="0" fillId="0" borderId="0" xfId="1" applyNumberFormat="1" applyFont="1" applyFill="1" applyBorder="1" applyAlignment="1" applyProtection="1">
      <alignment horizontal="center" vertical="center" wrapText="1"/>
      <protection locked="0"/>
    </xf>
    <xf numFmtId="165" fontId="0" fillId="0" borderId="69" xfId="1" applyNumberFormat="1" applyFont="1" applyFill="1" applyBorder="1" applyAlignment="1" applyProtection="1">
      <alignment horizontal="center" vertical="center" wrapText="1"/>
      <protection locked="0"/>
    </xf>
    <xf numFmtId="0" fontId="18" fillId="0" borderId="0" xfId="1" applyNumberFormat="1" applyFont="1" applyFill="1" applyAlignment="1" applyProtection="1">
      <alignment horizontal="center" vertical="center" wrapText="1"/>
      <protection locked="0"/>
    </xf>
    <xf numFmtId="165" fontId="0" fillId="0" borderId="0" xfId="1" applyNumberFormat="1" applyFont="1" applyFill="1" applyAlignment="1" applyProtection="1">
      <alignment horizontal="center" vertical="center" wrapText="1"/>
      <protection locked="0"/>
    </xf>
    <xf numFmtId="0" fontId="18" fillId="0" borderId="70" xfId="1" applyNumberFormat="1" applyFont="1" applyFill="1" applyBorder="1" applyAlignment="1" applyProtection="1">
      <alignment horizontal="center" vertical="center" wrapText="1"/>
      <protection locked="0"/>
    </xf>
    <xf numFmtId="0" fontId="0" fillId="0" borderId="0" xfId="0" applyProtection="1">
      <protection locked="0"/>
    </xf>
    <xf numFmtId="49" fontId="18" fillId="0" borderId="73" xfId="1" applyNumberFormat="1" applyFont="1" applyFill="1" applyBorder="1" applyAlignment="1" applyProtection="1">
      <alignment horizontal="center" vertical="center" wrapText="1"/>
      <protection locked="0"/>
    </xf>
    <xf numFmtId="165" fontId="0" fillId="0" borderId="74" xfId="1" applyNumberFormat="1" applyFont="1" applyFill="1" applyBorder="1" applyAlignment="1" applyProtection="1">
      <alignment horizontal="center" vertical="center" wrapText="1"/>
      <protection locked="0"/>
    </xf>
    <xf numFmtId="165" fontId="0" fillId="0" borderId="75" xfId="1" applyNumberFormat="1" applyFont="1" applyFill="1" applyBorder="1" applyAlignment="1" applyProtection="1">
      <alignment horizontal="center" vertical="center" wrapText="1"/>
      <protection locked="0"/>
    </xf>
    <xf numFmtId="0" fontId="18" fillId="0" borderId="73" xfId="1" applyNumberFormat="1" applyFont="1" applyFill="1" applyBorder="1" applyAlignment="1" applyProtection="1">
      <alignment horizontal="center" vertical="center" wrapText="1"/>
      <protection locked="0"/>
    </xf>
    <xf numFmtId="49" fontId="18" fillId="0" borderId="71" xfId="1" applyNumberFormat="1" applyFont="1" applyFill="1" applyBorder="1" applyAlignment="1" applyProtection="1">
      <alignment horizontal="center" vertical="center" wrapText="1"/>
      <protection locked="0"/>
    </xf>
    <xf numFmtId="165" fontId="11" fillId="0" borderId="31" xfId="1" applyNumberFormat="1" applyFont="1" applyFill="1" applyBorder="1" applyAlignment="1" applyProtection="1">
      <alignment horizontal="center" vertical="center" wrapText="1"/>
      <protection locked="0"/>
    </xf>
    <xf numFmtId="165" fontId="11" fillId="0" borderId="72" xfId="1" applyNumberFormat="1" applyFont="1" applyFill="1" applyBorder="1" applyAlignment="1" applyProtection="1">
      <alignment horizontal="center" vertical="center" wrapText="1"/>
      <protection locked="0"/>
    </xf>
    <xf numFmtId="0" fontId="11" fillId="0" borderId="31" xfId="1" applyNumberFormat="1" applyFont="1" applyFill="1" applyBorder="1" applyAlignment="1" applyProtection="1">
      <alignment horizontal="center" vertical="center" wrapText="1"/>
      <protection locked="0"/>
    </xf>
    <xf numFmtId="0" fontId="11" fillId="0" borderId="71" xfId="1" applyNumberFormat="1" applyFont="1" applyFill="1" applyBorder="1" applyAlignment="1" applyProtection="1">
      <alignment horizontal="center" vertical="center" wrapText="1"/>
      <protection locked="0"/>
    </xf>
    <xf numFmtId="0" fontId="11" fillId="0" borderId="31" xfId="0" applyFont="1" applyBorder="1" applyAlignment="1" applyProtection="1">
      <alignment vertical="center" wrapText="1"/>
      <protection locked="0"/>
    </xf>
    <xf numFmtId="0" fontId="76" fillId="3" borderId="83" xfId="0" applyFont="1" applyFill="1" applyBorder="1" applyAlignment="1">
      <alignment horizontal="center" vertical="center" wrapText="1"/>
    </xf>
    <xf numFmtId="165" fontId="0" fillId="0" borderId="28" xfId="1" applyNumberFormat="1" applyFont="1" applyBorder="1" applyAlignment="1" applyProtection="1">
      <alignment horizontal="center" vertical="center"/>
      <protection locked="0"/>
    </xf>
    <xf numFmtId="165" fontId="0" fillId="0" borderId="11" xfId="1" applyNumberFormat="1" applyFont="1" applyBorder="1" applyAlignment="1" applyProtection="1">
      <alignment horizontal="center" vertical="center"/>
      <protection locked="0"/>
    </xf>
    <xf numFmtId="165" fontId="0" fillId="0" borderId="13" xfId="1" applyNumberFormat="1" applyFont="1" applyBorder="1" applyAlignment="1" applyProtection="1">
      <alignment horizontal="center" vertical="center"/>
      <protection locked="0"/>
    </xf>
    <xf numFmtId="165" fontId="0" fillId="0" borderId="14" xfId="1" applyNumberFormat="1" applyFont="1" applyBorder="1" applyAlignment="1" applyProtection="1">
      <alignment horizontal="center" vertical="center"/>
      <protection locked="0"/>
    </xf>
    <xf numFmtId="165" fontId="11" fillId="0" borderId="0" xfId="1" applyNumberFormat="1" applyFont="1" applyFill="1" applyBorder="1" applyAlignment="1" applyProtection="1">
      <alignment horizontal="left" vertical="center" wrapText="1"/>
    </xf>
    <xf numFmtId="0" fontId="77" fillId="0" borderId="31" xfId="0" applyFont="1" applyBorder="1" applyAlignment="1">
      <alignment horizontal="left" vertical="center" wrapText="1"/>
    </xf>
    <xf numFmtId="0" fontId="0" fillId="0" borderId="31" xfId="0" applyBorder="1" applyAlignment="1">
      <alignment horizontal="left" vertical="center" wrapText="1"/>
    </xf>
    <xf numFmtId="0" fontId="0" fillId="15" borderId="74" xfId="0" applyFill="1" applyBorder="1" applyAlignment="1">
      <alignment vertical="center" wrapText="1"/>
    </xf>
    <xf numFmtId="0" fontId="68" fillId="0" borderId="0" xfId="0" applyFont="1" applyAlignment="1" applyProtection="1">
      <alignment horizontal="left" vertical="center" wrapText="1"/>
      <protection locked="0"/>
    </xf>
    <xf numFmtId="49" fontId="0" fillId="0" borderId="70" xfId="1" applyNumberFormat="1" applyFont="1" applyFill="1" applyBorder="1" applyAlignment="1" applyProtection="1">
      <alignment horizontal="center" vertical="center" wrapText="1"/>
      <protection locked="0"/>
    </xf>
    <xf numFmtId="0" fontId="0" fillId="0" borderId="31" xfId="0" applyBorder="1" applyAlignment="1">
      <alignment vertical="center" wrapText="1"/>
    </xf>
    <xf numFmtId="0" fontId="9" fillId="6" borderId="8" xfId="0" applyFont="1" applyFill="1" applyBorder="1" applyAlignment="1">
      <alignment horizontal="center" vertical="center" wrapText="1"/>
    </xf>
    <xf numFmtId="0" fontId="9" fillId="8" borderId="8" xfId="0" applyFont="1" applyFill="1" applyBorder="1" applyAlignment="1">
      <alignment horizontal="center" vertical="center" wrapText="1"/>
    </xf>
    <xf numFmtId="0" fontId="9" fillId="3" borderId="0" xfId="0" applyFont="1" applyFill="1" applyAlignment="1">
      <alignment vertical="center" wrapText="1"/>
    </xf>
    <xf numFmtId="0" fontId="14" fillId="3" borderId="0" xfId="0" applyFont="1" applyFill="1" applyAlignment="1">
      <alignment horizontal="center" vertical="center" wrapText="1"/>
    </xf>
    <xf numFmtId="0" fontId="73" fillId="2" borderId="55" xfId="0" applyFont="1" applyFill="1" applyBorder="1" applyAlignment="1">
      <alignment horizontal="center" wrapText="1"/>
    </xf>
    <xf numFmtId="1" fontId="3" fillId="0" borderId="84" xfId="0" applyNumberFormat="1" applyFont="1" applyBorder="1" applyAlignment="1" applyProtection="1">
      <alignment horizontal="center" vertical="center" wrapText="1"/>
      <protection locked="0"/>
    </xf>
    <xf numFmtId="1" fontId="3" fillId="0" borderId="84" xfId="0" applyNumberFormat="1" applyFont="1" applyBorder="1" applyAlignment="1" applyProtection="1">
      <alignment horizontal="right" vertical="center" wrapText="1"/>
      <protection locked="0"/>
    </xf>
    <xf numFmtId="1" fontId="82" fillId="0" borderId="84" xfId="0" applyNumberFormat="1" applyFont="1" applyBorder="1" applyAlignment="1" applyProtection="1">
      <alignment horizontal="right" vertical="center" wrapText="1"/>
      <protection locked="0"/>
    </xf>
    <xf numFmtId="0" fontId="0" fillId="0" borderId="7" xfId="0" applyBorder="1" applyAlignment="1">
      <alignment horizontal="left"/>
    </xf>
    <xf numFmtId="0" fontId="9" fillId="0" borderId="0" xfId="0" applyFont="1" applyAlignment="1">
      <alignment vertical="center" wrapText="1"/>
    </xf>
    <xf numFmtId="0" fontId="9" fillId="0" borderId="7" xfId="0" applyFont="1" applyBorder="1"/>
    <xf numFmtId="0" fontId="9" fillId="0" borderId="7" xfId="0" applyFont="1" applyBorder="1" applyAlignment="1">
      <alignment vertical="center" wrapText="1"/>
    </xf>
    <xf numFmtId="165" fontId="0" fillId="0" borderId="29" xfId="1" applyNumberFormat="1" applyFont="1" applyBorder="1" applyAlignment="1" applyProtection="1">
      <alignment horizontal="center" vertical="center"/>
      <protection locked="0"/>
    </xf>
    <xf numFmtId="0" fontId="9" fillId="0" borderId="7" xfId="0" applyFont="1" applyBorder="1" applyAlignment="1">
      <alignment vertical="center"/>
    </xf>
    <xf numFmtId="0" fontId="0" fillId="0" borderId="7" xfId="0" applyBorder="1"/>
    <xf numFmtId="0" fontId="86" fillId="0" borderId="0" xfId="0" applyFont="1" applyAlignment="1">
      <alignment vertical="center"/>
    </xf>
    <xf numFmtId="0" fontId="21" fillId="0" borderId="0" xfId="0" applyFont="1"/>
    <xf numFmtId="0" fontId="21" fillId="0" borderId="0" xfId="0" applyFont="1" applyAlignment="1">
      <alignment horizontal="left"/>
    </xf>
    <xf numFmtId="166" fontId="11" fillId="0" borderId="0" xfId="7" applyNumberFormat="1" applyFont="1" applyFill="1" applyBorder="1" applyAlignment="1" applyProtection="1">
      <alignment horizontal="center" vertical="center" wrapText="1"/>
      <protection locked="0"/>
    </xf>
    <xf numFmtId="0" fontId="87" fillId="19" borderId="0" xfId="0" applyFont="1" applyFill="1" applyAlignment="1">
      <alignment vertical="center"/>
    </xf>
    <xf numFmtId="0" fontId="24" fillId="0" borderId="54" xfId="0" applyFont="1" applyBorder="1" applyAlignment="1">
      <alignment vertical="center"/>
    </xf>
    <xf numFmtId="0" fontId="76" fillId="12" borderId="25" xfId="0" applyFont="1" applyFill="1" applyBorder="1" applyAlignment="1">
      <alignment vertical="center" wrapText="1"/>
    </xf>
    <xf numFmtId="165" fontId="11" fillId="0" borderId="0" xfId="1" applyNumberFormat="1" applyFont="1" applyFill="1" applyBorder="1" applyAlignment="1" applyProtection="1">
      <alignment vertical="center" wrapText="1"/>
      <protection locked="0"/>
    </xf>
    <xf numFmtId="9" fontId="11" fillId="0" borderId="0" xfId="7" applyFont="1" applyFill="1" applyBorder="1" applyAlignment="1" applyProtection="1">
      <alignment vertical="center" wrapText="1"/>
      <protection locked="0"/>
    </xf>
    <xf numFmtId="165" fontId="0" fillId="0" borderId="0" xfId="1" applyNumberFormat="1" applyFont="1" applyFill="1" applyBorder="1" applyAlignment="1" applyProtection="1">
      <alignment vertical="center" wrapText="1"/>
      <protection locked="0"/>
    </xf>
    <xf numFmtId="165" fontId="0" fillId="0" borderId="74" xfId="1" applyNumberFormat="1" applyFont="1" applyFill="1" applyBorder="1" applyAlignment="1" applyProtection="1">
      <alignment vertical="center" wrapText="1"/>
      <protection locked="0"/>
    </xf>
    <xf numFmtId="0" fontId="0" fillId="0" borderId="70" xfId="1" applyNumberFormat="1" applyFont="1" applyFill="1" applyBorder="1" applyAlignment="1" applyProtection="1">
      <alignment horizontal="center" vertical="center" wrapText="1"/>
      <protection locked="0"/>
    </xf>
    <xf numFmtId="0" fontId="54" fillId="2" borderId="7" xfId="0" applyFont="1" applyFill="1" applyBorder="1" applyAlignment="1">
      <alignment horizontal="left" vertical="top" wrapText="1"/>
    </xf>
    <xf numFmtId="0" fontId="43" fillId="2" borderId="0" xfId="0" applyFont="1" applyFill="1" applyAlignment="1">
      <alignment horizontal="center" vertical="center" wrapText="1"/>
    </xf>
    <xf numFmtId="0" fontId="56" fillId="2" borderId="7" xfId="0" applyFont="1" applyFill="1" applyBorder="1" applyAlignment="1">
      <alignment horizontal="left" wrapText="1"/>
    </xf>
    <xf numFmtId="0" fontId="51" fillId="0" borderId="0" xfId="0" applyFont="1" applyAlignment="1">
      <alignment horizontal="center" vertical="center"/>
    </xf>
    <xf numFmtId="0" fontId="4" fillId="0" borderId="4" xfId="0" applyFont="1" applyBorder="1" applyAlignment="1">
      <alignment horizontal="center" vertical="center" wrapText="1"/>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0" borderId="63" xfId="0" applyFont="1" applyBorder="1" applyAlignment="1">
      <alignment horizontal="center" vertical="center"/>
    </xf>
    <xf numFmtId="0" fontId="4" fillId="5" borderId="61" xfId="0" applyFont="1" applyFill="1" applyBorder="1" applyAlignment="1">
      <alignment horizontal="center" vertical="center" wrapText="1"/>
    </xf>
    <xf numFmtId="0" fontId="4" fillId="5" borderId="62" xfId="0" applyFont="1" applyFill="1" applyBorder="1" applyAlignment="1">
      <alignment horizontal="center" vertical="center" wrapText="1"/>
    </xf>
    <xf numFmtId="0" fontId="4" fillId="5" borderId="63"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3" fillId="2" borderId="0" xfId="0" applyFont="1" applyFill="1" applyAlignment="1">
      <alignment horizontal="left" vertical="center"/>
    </xf>
    <xf numFmtId="0" fontId="9" fillId="3" borderId="0" xfId="0" applyFont="1" applyFill="1" applyAlignment="1">
      <alignment vertical="center" wrapText="1"/>
    </xf>
    <xf numFmtId="0" fontId="22" fillId="6" borderId="78" xfId="0" applyFont="1" applyFill="1" applyBorder="1" applyAlignment="1">
      <alignment horizontal="center" vertical="center"/>
    </xf>
    <xf numFmtId="0" fontId="39" fillId="0" borderId="59" xfId="0" applyFont="1" applyBorder="1" applyAlignment="1">
      <alignment horizontal="center"/>
    </xf>
    <xf numFmtId="0" fontId="39" fillId="0" borderId="50" xfId="0" applyFont="1" applyBorder="1" applyAlignment="1">
      <alignment horizontal="center"/>
    </xf>
    <xf numFmtId="0" fontId="39" fillId="0" borderId="60" xfId="0" applyFont="1" applyBorder="1" applyAlignment="1">
      <alignment horizontal="center"/>
    </xf>
    <xf numFmtId="0" fontId="9" fillId="8" borderId="43" xfId="0" applyFont="1" applyFill="1" applyBorder="1" applyAlignment="1">
      <alignment horizontal="center" vertical="center" wrapText="1"/>
    </xf>
    <xf numFmtId="0" fontId="9" fillId="8" borderId="44" xfId="0" applyFont="1" applyFill="1" applyBorder="1" applyAlignment="1">
      <alignment horizontal="center" vertical="center" wrapText="1"/>
    </xf>
    <xf numFmtId="0" fontId="9" fillId="8" borderId="8" xfId="0" applyFont="1" applyFill="1" applyBorder="1" applyAlignment="1">
      <alignment horizontal="center" vertical="center" wrapText="1"/>
    </xf>
    <xf numFmtId="0" fontId="13" fillId="8" borderId="43" xfId="0" applyFont="1" applyFill="1" applyBorder="1" applyAlignment="1">
      <alignment horizontal="center" vertical="center" wrapText="1"/>
    </xf>
    <xf numFmtId="0" fontId="13" fillId="8" borderId="44"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4" fillId="3" borderId="0" xfId="0" applyFont="1" applyFill="1" applyAlignment="1">
      <alignment horizontal="center" vertical="center" wrapText="1"/>
    </xf>
    <xf numFmtId="0" fontId="14" fillId="8" borderId="52" xfId="0" applyFont="1" applyFill="1" applyBorder="1" applyAlignment="1">
      <alignment horizontal="center" vertical="center" wrapText="1"/>
    </xf>
    <xf numFmtId="0" fontId="14" fillId="8" borderId="24" xfId="0" applyFont="1" applyFill="1" applyBorder="1" applyAlignment="1">
      <alignment horizontal="center" vertical="center" wrapText="1"/>
    </xf>
    <xf numFmtId="0" fontId="0" fillId="8" borderId="9" xfId="0" applyFill="1" applyBorder="1" applyAlignment="1">
      <alignment horizontal="center" vertical="center" wrapText="1"/>
    </xf>
    <xf numFmtId="0" fontId="0" fillId="8" borderId="12" xfId="0" applyFill="1" applyBorder="1" applyAlignment="1">
      <alignment horizontal="center" vertical="center" wrapText="1"/>
    </xf>
    <xf numFmtId="0" fontId="0" fillId="0" borderId="27" xfId="0" applyBorder="1" applyAlignment="1">
      <alignment horizontal="left" vertical="center" wrapText="1"/>
    </xf>
    <xf numFmtId="0" fontId="0" fillId="0" borderId="0" xfId="0" applyAlignment="1">
      <alignment horizontal="left" vertical="center" wrapText="1"/>
    </xf>
    <xf numFmtId="0" fontId="11" fillId="8" borderId="9" xfId="0" applyFont="1" applyFill="1" applyBorder="1" applyAlignment="1">
      <alignment horizontal="center" vertical="center" wrapText="1"/>
    </xf>
    <xf numFmtId="0" fontId="11" fillId="8" borderId="12" xfId="0" applyFont="1" applyFill="1" applyBorder="1" applyAlignment="1">
      <alignment horizontal="center" vertical="center" wrapText="1"/>
    </xf>
    <xf numFmtId="0" fontId="22" fillId="8" borderId="9" xfId="0" applyFont="1" applyFill="1" applyBorder="1" applyAlignment="1">
      <alignment horizontal="center" vertical="center" wrapText="1"/>
    </xf>
    <xf numFmtId="0" fontId="22" fillId="8" borderId="12"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9" fillId="6" borderId="12" xfId="0" applyFont="1" applyFill="1" applyBorder="1" applyAlignment="1">
      <alignment horizontal="center" vertical="center" wrapText="1"/>
    </xf>
    <xf numFmtId="0" fontId="22" fillId="8" borderId="29" xfId="0" applyFont="1" applyFill="1" applyBorder="1" applyAlignment="1">
      <alignment horizontal="center" vertical="center" wrapText="1"/>
    </xf>
    <xf numFmtId="0" fontId="22" fillId="8" borderId="28"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9" fillId="8" borderId="30" xfId="0" applyFont="1" applyFill="1" applyBorder="1" applyAlignment="1">
      <alignment horizontal="center" vertical="center" wrapText="1"/>
    </xf>
    <xf numFmtId="0" fontId="9" fillId="8" borderId="2"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0" fillId="0" borderId="3" xfId="0" applyBorder="1" applyAlignment="1">
      <alignment horizontal="left" vertical="center"/>
    </xf>
    <xf numFmtId="0" fontId="0" fillId="5" borderId="85" xfId="0" applyFill="1" applyBorder="1" applyAlignment="1" applyProtection="1">
      <alignment horizontal="left" vertical="top" wrapText="1"/>
      <protection locked="0"/>
    </xf>
    <xf numFmtId="0" fontId="0" fillId="5" borderId="86" xfId="0" applyFill="1" applyBorder="1" applyAlignment="1" applyProtection="1">
      <alignment horizontal="left" vertical="top"/>
      <protection locked="0"/>
    </xf>
    <xf numFmtId="0" fontId="0" fillId="5" borderId="87" xfId="0" applyFill="1" applyBorder="1" applyAlignment="1" applyProtection="1">
      <alignment horizontal="left" vertical="top"/>
      <protection locked="0"/>
    </xf>
    <xf numFmtId="0" fontId="86" fillId="0" borderId="31" xfId="0" applyFont="1" applyBorder="1" applyAlignment="1">
      <alignment horizontal="left" vertical="center" wrapText="1"/>
    </xf>
    <xf numFmtId="0" fontId="0" fillId="5" borderId="85" xfId="0" applyFill="1" applyBorder="1" applyAlignment="1" applyProtection="1">
      <alignment horizontal="left" vertical="top"/>
      <protection locked="0"/>
    </xf>
    <xf numFmtId="0" fontId="43" fillId="2" borderId="7" xfId="0" applyFont="1" applyFill="1" applyBorder="1" applyAlignment="1">
      <alignment horizontal="left" vertical="center"/>
    </xf>
    <xf numFmtId="0" fontId="75" fillId="12" borderId="0" xfId="0" applyFont="1" applyFill="1" applyAlignment="1">
      <alignment horizontal="left" vertical="top" wrapText="1"/>
    </xf>
    <xf numFmtId="0" fontId="34" fillId="3" borderId="34" xfId="0" applyFont="1" applyFill="1" applyBorder="1" applyAlignment="1">
      <alignment horizontal="left" vertical="center" wrapText="1"/>
    </xf>
    <xf numFmtId="0" fontId="34" fillId="3" borderId="0" xfId="0" applyFont="1" applyFill="1" applyAlignment="1">
      <alignment horizontal="left" vertical="center" wrapText="1"/>
    </xf>
    <xf numFmtId="0" fontId="68" fillId="0" borderId="0" xfId="0" applyFont="1" applyAlignment="1">
      <alignment horizontal="center" wrapText="1"/>
    </xf>
    <xf numFmtId="0" fontId="73" fillId="2" borderId="55" xfId="0" applyFont="1" applyFill="1" applyBorder="1" applyAlignment="1">
      <alignment horizontal="center" wrapText="1"/>
    </xf>
    <xf numFmtId="0" fontId="78" fillId="0" borderId="55" xfId="0" applyFont="1" applyBorder="1" applyAlignment="1">
      <alignment horizontal="center" vertical="center" wrapText="1"/>
    </xf>
    <xf numFmtId="0" fontId="15" fillId="3" borderId="79" xfId="0" applyFont="1" applyFill="1" applyBorder="1" applyAlignment="1">
      <alignment horizontal="center" vertical="center" wrapText="1"/>
    </xf>
    <xf numFmtId="0" fontId="48" fillId="3" borderId="79" xfId="0" applyFont="1" applyFill="1" applyBorder="1" applyAlignment="1">
      <alignment horizontal="center" vertical="center" wrapText="1"/>
    </xf>
    <xf numFmtId="0" fontId="9" fillId="0" borderId="0" xfId="0" applyFont="1" applyAlignment="1">
      <alignment horizontal="left" wrapText="1"/>
    </xf>
    <xf numFmtId="0" fontId="27" fillId="3" borderId="0" xfId="0" applyFont="1" applyFill="1" applyAlignment="1">
      <alignment horizontal="center" vertical="center" wrapText="1"/>
    </xf>
    <xf numFmtId="0" fontId="33" fillId="12" borderId="0" xfId="0" applyFont="1" applyFill="1" applyAlignment="1">
      <alignment horizontal="center" vertical="center"/>
    </xf>
    <xf numFmtId="0" fontId="33" fillId="12" borderId="39" xfId="0" applyFont="1" applyFill="1" applyBorder="1" applyAlignment="1">
      <alignment horizontal="center" vertical="center"/>
    </xf>
    <xf numFmtId="0" fontId="33" fillId="12" borderId="40" xfId="0" applyFont="1" applyFill="1" applyBorder="1" applyAlignment="1">
      <alignment horizontal="center" vertical="center"/>
    </xf>
    <xf numFmtId="0" fontId="34" fillId="0" borderId="0" xfId="0" applyFont="1" applyAlignment="1">
      <alignment horizontal="center" vertical="center"/>
    </xf>
  </cellXfs>
  <cellStyles count="8">
    <cellStyle name="Comma" xfId="1" builtinId="3"/>
    <cellStyle name="Hyperlink" xfId="3" builtinId="8"/>
    <cellStyle name="Neutral 2" xfId="6" xr:uid="{0B21E4F4-E5E7-3941-BE8D-1730FD5F6EC4}"/>
    <cellStyle name="Normal" xfId="0" builtinId="0"/>
    <cellStyle name="Normal 2" xfId="2" xr:uid="{01B645DD-1A73-EF4F-AB25-407F4EE22B24}"/>
    <cellStyle name="Normal 2 2" xfId="5" xr:uid="{0568D7D1-7905-5D43-ABDD-9B09E046923B}"/>
    <cellStyle name="Normal 3" xfId="4" xr:uid="{77AE7C44-2148-224D-8FA1-9B2453653757}"/>
    <cellStyle name="Percent" xfId="7" builtinId="5"/>
  </cellStyles>
  <dxfs count="417">
    <dxf>
      <alignment horizontal="left" vertical="center" textRotation="0" wrapText="1" indent="0" justifyLastLine="0" shrinkToFit="0" readingOrder="0"/>
    </dxf>
    <dxf>
      <alignment horizontal="left" vertical="center" textRotation="0" wrapText="1" indent="0" justifyLastLine="0" shrinkToFit="0" readingOrder="0"/>
    </dxf>
    <dxf>
      <fill>
        <patternFill patternType="solid">
          <fgColor indexed="64"/>
          <bgColor rgb="FFFF9627"/>
        </patternFill>
      </fill>
      <alignment horizontal="center" vertical="center" textRotation="0" wrapText="0" indent="0" justifyLastLine="0" shrinkToFit="0" readingOrder="0"/>
    </dxf>
    <dxf>
      <alignment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alignment vertical="center" textRotation="0" wrapText="0" indent="0" justifyLastLine="0" shrinkToFit="0" readingOrder="0"/>
    </dxf>
    <dxf>
      <alignment vertical="center" textRotation="0" wrapText="0" indent="0" justifyLastLine="0" shrinkToFit="0" readingOrder="0"/>
    </dxf>
    <dxf>
      <fill>
        <patternFill patternType="solid">
          <fgColor indexed="64"/>
          <bgColor rgb="FFFF9627"/>
        </patternFill>
      </fill>
      <alignment horizontal="center" vertical="center" textRotation="0" wrapText="0" indent="0" justifyLastLine="0" shrinkToFit="0" readingOrder="0"/>
    </dxf>
    <dxf>
      <font>
        <b val="0"/>
        <i val="0"/>
        <strike val="0"/>
        <condense val="0"/>
        <extend val="0"/>
        <outline val="0"/>
        <shadow val="0"/>
        <u val="none"/>
        <vertAlign val="baseline"/>
        <sz val="12"/>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family val="2"/>
        <scheme val="minor"/>
      </font>
      <alignment horizontal="general" vertical="center" textRotation="0" wrapText="0"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rgb="FFFF9627"/>
        </patternFill>
      </fill>
      <alignment horizontal="center" vertical="center" textRotation="0" wrapText="0" indent="0" justifyLastLine="0" shrinkToFit="0" readingOrder="0"/>
    </dxf>
    <dxf>
      <alignment horizontal="left" vertical="center" textRotation="0" indent="0" justifyLastLine="0" shrinkToFit="0" readingOrder="0"/>
    </dxf>
    <dxf>
      <border outline="0">
        <bottom style="thin">
          <color theme="0"/>
        </bottom>
      </border>
    </dxf>
    <dxf>
      <border outline="0">
        <top style="thin">
          <color theme="0"/>
        </top>
        <bottom style="thin">
          <color theme="6" tint="0.39997558519241921"/>
        </bottom>
      </border>
    </dxf>
    <dxf>
      <alignment horizontal="left" vertical="center" textRotation="0"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rgb="FFFF9627"/>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family val="2"/>
        <scheme val="minor"/>
      </font>
      <alignment vertical="center" textRotation="0" wrapText="0" indent="0" justifyLastLine="0" shrinkToFit="0" readingOrder="0"/>
    </dxf>
    <dxf>
      <font>
        <b val="0"/>
        <i val="0"/>
        <strike val="0"/>
        <condense val="0"/>
        <extend val="0"/>
        <outline val="0"/>
        <shadow val="0"/>
        <u val="none"/>
        <vertAlign val="baseline"/>
        <sz val="12"/>
        <color theme="1"/>
        <name val="Calibri"/>
        <family val="2"/>
        <scheme val="minor"/>
      </font>
      <alignment vertical="center" textRotation="0" wrapText="0"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rgb="FFFF9627"/>
        </patternFill>
      </fill>
      <alignment horizontal="center" vertical="center" textRotation="0" wrapText="0" indent="0" justifyLastLine="0" shrinkToFit="0" readingOrder="0"/>
    </dxf>
    <dxf>
      <font>
        <b val="0"/>
        <i val="0"/>
        <strike val="0"/>
        <condense val="0"/>
        <extend val="0"/>
        <outline val="0"/>
        <shadow val="0"/>
        <u val="none"/>
        <vertAlign val="baseline"/>
        <sz val="12"/>
        <color theme="1"/>
        <name val="Calibri"/>
        <family val="2"/>
        <scheme val="minor"/>
      </font>
      <alignment vertical="center" textRotation="0" wrapText="0" indent="0" justifyLastLine="0" shrinkToFit="0" readingOrder="0"/>
    </dxf>
    <dxf>
      <font>
        <b val="0"/>
        <i val="0"/>
        <strike val="0"/>
        <condense val="0"/>
        <extend val="0"/>
        <outline val="0"/>
        <shadow val="0"/>
        <u val="none"/>
        <vertAlign val="baseline"/>
        <sz val="12"/>
        <color theme="1"/>
        <name val="Calibri"/>
        <family val="2"/>
        <scheme val="minor"/>
      </font>
      <alignment vertical="center" textRotation="0" wrapText="0"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rgb="FFFF9627"/>
        </patternFill>
      </fill>
      <alignment horizontal="center" vertical="center" textRotation="0" wrapText="0" indent="0" justifyLastLine="0" shrinkToFit="0" readingOrder="0"/>
    </dxf>
    <dxf>
      <alignment horizontal="general" vertical="center" textRotation="0" wrapText="0" indent="0" justifyLastLine="0" shrinkToFit="0" readingOrder="0"/>
    </dxf>
    <dxf>
      <border outline="0">
        <bottom style="thin">
          <color theme="6" tint="0.39997558519241921"/>
        </bottom>
      </border>
    </dxf>
    <dxf>
      <border outline="0">
        <top style="thin">
          <color theme="6" tint="0.39997558519241921"/>
        </top>
      </border>
    </dxf>
    <dxf>
      <alignment horizontal="general" vertical="center" textRotation="0" wrapText="0"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rgb="FFFF9627"/>
        </patternFill>
      </fill>
      <alignment horizontal="center" vertical="center" textRotation="0" wrapText="0" indent="0" justifyLastLine="0" shrinkToFit="0" readingOrder="0"/>
    </dxf>
    <dxf>
      <alignment horizontal="general" vertical="center" textRotation="0" wrapText="0" indent="0" justifyLastLine="0" shrinkToFit="0" readingOrder="0"/>
    </dxf>
    <dxf>
      <border outline="0">
        <bottom style="thin">
          <color theme="0"/>
        </bottom>
      </border>
    </dxf>
    <dxf>
      <border outline="0">
        <top style="thin">
          <color theme="0"/>
        </top>
      </border>
    </dxf>
    <dxf>
      <alignment horizontal="general" vertical="center" textRotation="0" wrapText="0"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rgb="FFFF9627"/>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solid">
          <fgColor indexed="64"/>
          <bgColor rgb="FFFF0000"/>
        </patternFill>
      </fill>
    </dxf>
    <dxf>
      <alignment horizontal="general" vertical="center" textRotation="0" wrapText="1" indent="0" justifyLastLine="0" shrinkToFit="0" readingOrder="0"/>
    </dxf>
    <dxf>
      <alignment horizontal="general" vertical="center" textRotation="0"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border>
        <bottom style="thin">
          <color theme="0"/>
        </bottom>
      </border>
    </dxf>
    <dxf>
      <fill>
        <patternFill patternType="solid">
          <bgColor rgb="FFFF9627"/>
        </patternFill>
      </fill>
      <border diagonalUp="0" diagonalDown="0">
        <left/>
        <right/>
        <top/>
        <bottom/>
        <vertical/>
        <horizontal/>
      </border>
    </dxf>
    <dxf>
      <alignment horizontal="left" vertical="center" textRotation="0" wrapText="1" indent="0" justifyLastLine="0" shrinkToFit="0" readingOrder="0"/>
    </dxf>
    <dxf>
      <border>
        <bottom style="thin">
          <color theme="0"/>
        </bottom>
      </border>
    </dxf>
    <dxf>
      <alignment horizontal="left" vertical="center" textRotation="0" wrapText="1" indent="0" justifyLastLine="0" shrinkToFit="0" readingOrder="0"/>
    </dxf>
    <dxf>
      <numFmt numFmtId="30" formatCode="@"/>
      <fill>
        <patternFill patternType="solid">
          <fgColor indexed="64"/>
          <bgColor rgb="FFFF9627"/>
        </patternFill>
      </fill>
      <alignment horizontal="center" vertical="center" textRotation="0" wrapText="1" indent="0" justifyLastLine="0" shrinkToFit="0" readingOrder="0"/>
      <border diagonalUp="0" diagonalDown="0">
        <left/>
        <right/>
        <top/>
        <bottom/>
        <vertical/>
        <horizontal/>
      </border>
    </dxf>
    <dxf>
      <alignment horizontal="left" vertical="center" textRotation="0" wrapText="1" indent="0" justifyLastLine="0" shrinkToFit="0" readingOrder="0"/>
    </dxf>
    <dxf>
      <alignment horizontal="left" vertical="center" textRotation="0" wrapText="1" indent="0" justifyLastLine="0" shrinkToFit="0" readingOrder="0"/>
    </dxf>
    <dxf>
      <border>
        <bottom style="thin">
          <color theme="0"/>
        </bottom>
      </border>
    </dxf>
    <dxf>
      <alignment horizontal="left" vertical="center" textRotation="0" wrapText="1" indent="0" justifyLastLine="0" shrinkToFit="0" readingOrder="0"/>
    </dxf>
    <dxf>
      <fill>
        <patternFill patternType="solid">
          <fgColor indexed="64"/>
          <bgColor rgb="FFFF9627"/>
        </patternFill>
      </fill>
      <alignment horizontal="center" vertical="center" textRotation="0" wrapText="0" indent="0" justifyLastLine="0" shrinkToFit="0" readingOrder="0"/>
      <border diagonalUp="0" diagonalDown="0">
        <left style="thin">
          <color theme="0"/>
        </left>
        <right style="thin">
          <color theme="0"/>
        </right>
        <top/>
        <bottom/>
        <vertical style="thin">
          <color theme="0"/>
        </vertical>
        <horizontal style="thin">
          <color theme="0"/>
        </horizontal>
      </border>
    </dxf>
    <dxf>
      <alignment vertical="center" textRotation="0" wrapText="0" indent="0" justifyLastLine="0" shrinkToFit="0" readingOrder="0"/>
    </dxf>
    <dxf>
      <alignment vertical="center" textRotation="0" wrapText="0" indent="0" justifyLastLine="0" shrinkToFit="0" readingOrder="0"/>
    </dxf>
    <dxf>
      <fill>
        <patternFill patternType="solid">
          <fgColor indexed="64"/>
          <bgColor rgb="FFFF9627"/>
        </patternFill>
      </fill>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ill>
        <patternFill patternType="solid">
          <fgColor indexed="64"/>
          <bgColor rgb="FFFF9627"/>
        </patternFill>
      </fill>
      <alignment horizontal="center" vertical="center" textRotation="0" wrapText="0" indent="0" justifyLastLine="0" shrinkToFit="0" readingOrder="0"/>
    </dxf>
    <dxf>
      <border outline="0">
        <bottom style="thin">
          <color theme="0"/>
        </bottom>
      </border>
    </dxf>
    <dxf>
      <fill>
        <patternFill patternType="solid">
          <fgColor indexed="64"/>
          <bgColor rgb="FFFF9627"/>
        </patternFill>
      </fill>
      <alignment horizontal="center" vertical="center" textRotation="0" wrapText="0" indent="0" justifyLastLine="0" shrinkToFit="0" readingOrder="0"/>
    </dxf>
    <dxf>
      <border outline="0">
        <bottom style="thin">
          <color theme="0"/>
        </bottom>
      </border>
    </dxf>
    <dxf>
      <fill>
        <patternFill patternType="solid">
          <fgColor indexed="64"/>
          <bgColor rgb="FFFF9627"/>
        </patternFill>
      </fill>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ill>
        <patternFill patternType="solid">
          <fgColor indexed="64"/>
          <bgColor rgb="FFFF9627"/>
        </patternFill>
      </fill>
      <alignment horizontal="center"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fill>
        <patternFill patternType="solid">
          <fgColor indexed="64"/>
          <bgColor rgb="FFFF9627"/>
        </patternFill>
      </fill>
      <alignment horizontal="center" vertical="center" textRotation="0" wrapText="0" indent="0" justifyLastLine="0" shrinkToFit="0" readingOrder="0"/>
    </dxf>
    <dxf>
      <font>
        <b val="0"/>
        <i val="0"/>
        <strike val="0"/>
        <condense val="0"/>
        <extend val="0"/>
        <outline val="0"/>
        <shadow val="0"/>
        <u val="none"/>
        <vertAlign val="baseline"/>
        <sz val="12"/>
        <color theme="1"/>
        <name val="Calibri"/>
        <family val="2"/>
        <scheme val="minor"/>
      </font>
      <alignment horizontal="general" vertical="center" textRotation="0" wrapText="1" indent="0" justifyLastLine="0" shrinkToFit="0" readingOrder="0"/>
      <protection locked="1" hidden="0"/>
    </dxf>
    <dxf>
      <font>
        <b val="0"/>
        <i val="0"/>
        <strike val="0"/>
        <condense val="0"/>
        <extend val="0"/>
        <outline val="0"/>
        <shadow val="0"/>
        <u val="none"/>
        <vertAlign val="baseline"/>
        <sz val="12"/>
        <color theme="1"/>
        <name val="Calibri"/>
        <family val="2"/>
        <scheme val="minor"/>
      </font>
      <alignment horizontal="left" vertical="center" textRotation="0" wrapText="1" indent="0" justifyLastLine="0" shrinkToFit="0" readingOrder="0"/>
      <protection locked="1" hidden="0"/>
    </dxf>
    <dxf>
      <font>
        <b val="0"/>
        <i val="0"/>
        <strike val="0"/>
        <condense val="0"/>
        <extend val="0"/>
        <outline val="0"/>
        <shadow val="0"/>
        <u val="none"/>
        <vertAlign val="baseline"/>
        <sz val="12"/>
        <color theme="1"/>
        <name val="Calibri"/>
        <family val="2"/>
        <scheme val="minor"/>
      </font>
      <alignment horizontal="right" vertical="center" textRotation="0" wrapText="1" indent="0" justifyLastLine="0" shrinkToFit="0" readingOrder="0"/>
      <protection locked="1" hidden="0"/>
    </dxf>
    <dxf>
      <font>
        <b val="0"/>
        <i val="0"/>
        <strike val="0"/>
        <condense val="0"/>
        <extend val="0"/>
        <outline val="0"/>
        <shadow val="0"/>
        <u val="none"/>
        <vertAlign val="baseline"/>
        <sz val="12"/>
        <color theme="1"/>
        <name val="Calibri"/>
        <family val="2"/>
        <scheme val="minor"/>
      </font>
      <alignment horizontal="general" vertical="center" textRotation="0" wrapText="1" indent="0" justifyLastLine="0" shrinkToFit="0" readingOrder="0"/>
      <protection locked="1" hidden="0"/>
    </dxf>
    <dxf>
      <font>
        <b val="0"/>
        <i val="0"/>
        <strike val="0"/>
        <condense val="0"/>
        <extend val="0"/>
        <outline val="0"/>
        <shadow val="0"/>
        <u val="none"/>
        <vertAlign val="baseline"/>
        <sz val="12"/>
        <color theme="1"/>
        <name val="Calibri"/>
        <family val="2"/>
        <scheme val="minor"/>
      </font>
      <alignment horizontal="general" vertical="center" textRotation="0" wrapText="1" indent="0" justifyLastLine="0" shrinkToFit="0" readingOrder="0"/>
      <protection locked="1" hidden="0"/>
    </dxf>
    <dxf>
      <font>
        <b val="0"/>
        <i val="0"/>
        <strike val="0"/>
        <condense val="0"/>
        <extend val="0"/>
        <outline val="0"/>
        <shadow val="0"/>
        <u val="none"/>
        <vertAlign val="baseline"/>
        <sz val="12"/>
        <color theme="1"/>
        <name val="Calibri"/>
        <family val="2"/>
        <scheme val="minor"/>
      </font>
      <alignment horizontal="general" vertical="center" textRotation="0" wrapText="1" indent="0" justifyLastLine="0" shrinkToFit="0" readingOrder="0"/>
      <protection locked="1" hidden="0"/>
    </dxf>
    <dxf>
      <font>
        <b val="0"/>
        <i val="0"/>
        <strike val="0"/>
        <condense val="0"/>
        <extend val="0"/>
        <outline val="0"/>
        <shadow val="0"/>
        <u val="none"/>
        <vertAlign val="baseline"/>
        <sz val="12"/>
        <color theme="1"/>
        <name val="Calibri"/>
        <family val="2"/>
        <scheme val="minor"/>
      </font>
      <alignment horizontal="general" vertical="center" textRotation="0" wrapText="1" indent="0" justifyLastLine="0" shrinkToFit="0" readingOrder="0"/>
      <protection locked="1" hidden="0"/>
    </dxf>
    <dxf>
      <font>
        <b val="0"/>
        <i val="0"/>
        <strike val="0"/>
        <condense val="0"/>
        <extend val="0"/>
        <outline val="0"/>
        <shadow val="0"/>
        <u val="none"/>
        <vertAlign val="baseline"/>
        <sz val="12"/>
        <color theme="1"/>
        <name val="Calibri"/>
        <family val="2"/>
        <scheme val="minor"/>
      </font>
      <alignment horizontal="general" vertical="center" textRotation="0" wrapText="1" indent="0" justifyLastLine="0" shrinkToFit="0" readingOrder="0"/>
      <protection locked="1" hidden="0"/>
    </dxf>
    <dxf>
      <font>
        <b/>
        <i val="0"/>
        <strike val="0"/>
        <condense val="0"/>
        <extend val="0"/>
        <outline val="0"/>
        <shadow val="0"/>
        <u val="none"/>
        <vertAlign val="baseline"/>
        <sz val="11"/>
        <color theme="1" tint="0.14999847407452621"/>
        <name val="Calibri"/>
        <family val="2"/>
        <scheme val="minor"/>
      </font>
      <fill>
        <patternFill patternType="solid">
          <fgColor indexed="64"/>
          <bgColor rgb="FFFF9627"/>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1"/>
        <color theme="1"/>
        <name val="Calibri"/>
        <family val="2"/>
        <scheme val="minor"/>
      </font>
      <fill>
        <patternFill patternType="solid">
          <fgColor indexed="64"/>
          <bgColor rgb="FFFF0000"/>
        </patternFill>
      </fill>
      <alignment horizontal="general" vertical="center" textRotation="0" wrapText="0" indent="0" justifyLastLine="0" shrinkToFit="0" readingOrder="0"/>
      <border diagonalUp="0" diagonalDown="0">
        <left/>
        <right style="thin">
          <color theme="6" tint="0.39997558519241921"/>
        </right>
        <top style="thin">
          <color theme="0"/>
        </top>
        <bottom/>
      </border>
      <protection locked="1" hidden="0"/>
    </dxf>
    <dxf>
      <font>
        <b val="0"/>
        <i val="0"/>
        <strike val="0"/>
        <condense val="0"/>
        <extend val="0"/>
        <outline val="0"/>
        <shadow val="0"/>
        <u val="none"/>
        <vertAlign val="baseline"/>
        <sz val="11"/>
        <color theme="1"/>
        <name val="Calibri"/>
        <family val="2"/>
        <scheme val="minor"/>
      </font>
      <fill>
        <patternFill patternType="solid">
          <fgColor indexed="64"/>
          <bgColor rgb="FFFF0000"/>
        </patternFill>
      </fill>
      <alignment horizontal="general" vertical="center" textRotation="0" wrapText="0" indent="0" justifyLastLine="0" shrinkToFit="0" readingOrder="0"/>
      <border diagonalUp="0" diagonalDown="0" outline="0">
        <left/>
        <right style="thin">
          <color theme="6" tint="0.39997558519241921"/>
        </right>
        <top/>
        <bottom/>
      </border>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0" indent="0" justifyLastLine="0" shrinkToFit="0" readingOrder="0"/>
      <protection locked="1" hidden="0"/>
    </dxf>
    <dxf>
      <protection locked="1" hidden="0"/>
    </dxf>
    <dxf>
      <fill>
        <patternFill patternType="none">
          <fgColor indexed="64"/>
          <bgColor auto="1"/>
        </patternFill>
      </fill>
      <protection locked="1" hidden="0"/>
    </dxf>
    <dxf>
      <fill>
        <patternFill patternType="none">
          <fgColor indexed="64"/>
          <bgColor auto="1"/>
        </patternFill>
      </fill>
      <protection locked="1" hidden="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font>
        <b val="0"/>
      </font>
      <numFmt numFmtId="0" formatCode="General"/>
      <fill>
        <patternFill patternType="none">
          <bgColor auto="1"/>
        </patternFill>
      </fill>
      <alignment horizontal="center" vertical="center" textRotation="0" wrapText="1" indent="0" justifyLastLine="0" shrinkToFit="0" readingOrder="0"/>
      <border diagonalUp="0" diagonalDown="0">
        <left style="thin">
          <color theme="0" tint="-0.24994659260841701"/>
        </left>
      </border>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font>
        <b val="0"/>
      </font>
      <numFmt numFmtId="0" formatCode="General"/>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165" formatCode="_(* #,##0_);_(* \(#,##0\);_(* &quot;-&quot;??_);_(@_)"/>
      <fill>
        <patternFill patternType="none">
          <bgColor auto="1"/>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1"/>
        <color theme="1"/>
        <name val="Calibri"/>
        <family val="2"/>
        <scheme val="minor"/>
      </font>
      <numFmt numFmtId="30" formatCode="@"/>
      <fill>
        <patternFill patternType="none">
          <fgColor theme="6" tint="0.79998168889431442"/>
          <bgColor auto="1"/>
        </patternFill>
      </fill>
      <alignment horizontal="center" vertical="center" textRotation="0" wrapText="1" indent="0" justifyLastLine="0" shrinkToFit="0" readingOrder="0"/>
      <border diagonalUp="0" diagonalDown="0">
        <left style="thin">
          <color theme="0" tint="-0.24994659260841701"/>
        </left>
        <right/>
        <top style="thin">
          <color theme="6" tint="0.39997558519241921"/>
        </top>
        <bottom/>
      </border>
      <protection locked="1" hidden="0"/>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protection locked="1" hidden="0"/>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tint="4.9989318521683403E-2"/>
        <name val="Calibri"/>
        <family val="2"/>
        <scheme val="minor"/>
      </font>
      <fill>
        <patternFill patternType="none">
          <fgColor indexed="64"/>
          <bgColor indexed="65"/>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rgb="FF000000"/>
        <name val="Calibri"/>
        <family val="2"/>
        <scheme val="minor"/>
      </font>
      <fill>
        <patternFill patternType="none">
          <fgColor theme="6" tint="0.79998168889431442"/>
          <bgColor auto="1"/>
        </patternFill>
      </fill>
      <alignment horizontal="general" vertical="center" textRotation="0" wrapText="1" indent="0" justifyLastLine="0" shrinkToFit="0" readingOrder="0"/>
      <border diagonalUp="0" diagonalDown="0">
        <left/>
        <right/>
        <top style="thin">
          <color theme="6" tint="0.39997558519241921"/>
        </top>
        <bottom/>
      </border>
      <protection locked="1" hidden="0"/>
    </dxf>
    <dxf>
      <font>
        <b val="0"/>
        <i val="0"/>
        <strike val="0"/>
        <condense val="0"/>
        <extend val="0"/>
        <outline val="0"/>
        <shadow val="0"/>
        <u val="none"/>
        <vertAlign val="baseline"/>
        <sz val="11"/>
        <color rgb="FF000000"/>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center" textRotation="0" wrapText="1" indent="0" justifyLastLine="0" shrinkToFit="0" readingOrder="0"/>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0" indent="0" justifyLastLine="0" shrinkToFit="0" readingOrder="0"/>
      <protection locked="1" hidden="0"/>
    </dxf>
    <dxf>
      <protection locked="1" hidden="0"/>
    </dxf>
    <dxf>
      <border outline="0">
        <bottom style="thin">
          <color rgb="FFC9C9C9"/>
        </bottom>
      </border>
    </dxf>
    <dxf>
      <protection locked="1" hidden="0"/>
    </dxf>
    <dxf>
      <font>
        <b val="0"/>
        <i val="0"/>
        <strike val="0"/>
        <condense val="0"/>
        <extend val="0"/>
        <outline val="0"/>
        <shadow val="0"/>
        <u val="none"/>
        <vertAlign val="baseline"/>
        <sz val="11"/>
        <color rgb="FF000000"/>
        <name val="Calibri"/>
        <family val="2"/>
        <scheme val="none"/>
      </font>
      <fill>
        <patternFill patternType="solid">
          <fgColor rgb="FFEDEDED"/>
          <bgColor rgb="FFEDEDED"/>
        </patternFill>
      </fill>
      <alignment horizontal="general" vertical="center" textRotation="0" wrapText="0" indent="0" justifyLastLine="0" shrinkToFit="0" readingOrder="0"/>
      <protection locked="1" hidden="0"/>
    </dxf>
    <dxf>
      <font>
        <b/>
        <i val="0"/>
        <strike val="0"/>
        <condense val="0"/>
        <extend val="0"/>
        <outline val="0"/>
        <shadow val="0"/>
        <u val="none"/>
        <vertAlign val="baseline"/>
        <sz val="11"/>
        <color theme="1" tint="4.9989318521683403E-2"/>
        <name val="Calibri"/>
        <family val="2"/>
        <scheme val="minor"/>
      </font>
      <fill>
        <patternFill patternType="solid">
          <fgColor indexed="64"/>
          <bgColor rgb="FFFF9627"/>
        </patternFill>
      </fill>
      <alignment horizontal="center" vertical="center" textRotation="0" wrapText="1" indent="0" justifyLastLine="0" shrinkToFit="0" readingOrder="0"/>
      <border diagonalUp="0" diagonalDown="0" outline="0">
        <left style="thin">
          <color theme="0"/>
        </left>
        <right style="thin">
          <color theme="0"/>
        </right>
        <top/>
        <bottom/>
      </border>
      <protection locked="1" hidden="0"/>
    </dxf>
    <dxf>
      <fill>
        <patternFill patternType="solid">
          <bgColor theme="0"/>
        </patternFill>
      </fill>
    </dxf>
    <dxf>
      <fill>
        <patternFill patternType="solid">
          <bgColor theme="0"/>
        </patternFill>
      </fill>
    </dxf>
    <dxf>
      <fill>
        <patternFill patternType="solid">
          <bgColor theme="0"/>
        </patternFill>
      </fill>
    </dxf>
    <dxf>
      <font>
        <b val="0"/>
        <i val="0"/>
        <strike val="0"/>
        <condense val="0"/>
        <extend val="0"/>
        <outline val="0"/>
        <shadow val="0"/>
        <u val="none"/>
        <vertAlign val="baseline"/>
        <sz val="11"/>
        <color theme="1"/>
        <name val="Calibri"/>
        <family val="2"/>
        <scheme val="minor"/>
      </font>
      <fill>
        <patternFill patternType="solid">
          <fgColor indexed="64"/>
          <bgColor rgb="FFFF0000"/>
        </patternFill>
      </fill>
      <alignment horizontal="general" vertical="center" textRotation="0" wrapText="0" indent="0" justifyLastLine="0" shrinkToFit="0" readingOrder="0"/>
      <border diagonalUp="0" diagonalDown="0">
        <left/>
        <right style="thin">
          <color theme="6" tint="0.39997558519241921"/>
        </right>
        <top style="thin">
          <color theme="0"/>
        </top>
        <bottom/>
      </border>
      <protection locked="1" hidden="0"/>
    </dxf>
    <dxf>
      <font>
        <b val="0"/>
        <i val="0"/>
        <strike val="0"/>
        <condense val="0"/>
        <extend val="0"/>
        <outline val="0"/>
        <shadow val="0"/>
        <u val="none"/>
        <vertAlign val="baseline"/>
        <sz val="11"/>
        <color theme="1"/>
        <name val="Calibri"/>
        <family val="2"/>
        <scheme val="minor"/>
      </font>
      <fill>
        <patternFill patternType="solid">
          <fgColor indexed="64"/>
          <bgColor rgb="FFFF0000"/>
        </patternFill>
      </fill>
      <alignment horizontal="general" vertical="center" textRotation="0" wrapText="0" indent="0" justifyLastLine="0" shrinkToFit="0" readingOrder="0"/>
      <border diagonalUp="0" diagonalDown="0" outline="0">
        <left/>
        <right style="thin">
          <color theme="6" tint="0.39997558519241921"/>
        </right>
        <top/>
        <bottom/>
      </border>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0" indent="0" justifyLastLine="0" shrinkToFit="0" readingOrder="0"/>
      <protection locked="1" hidden="0"/>
    </dxf>
    <dxf>
      <protection locked="1" hidden="0"/>
    </dxf>
    <dxf>
      <fill>
        <patternFill patternType="none">
          <fgColor indexed="64"/>
          <bgColor auto="1"/>
        </patternFill>
      </fill>
      <protection locked="1" hidden="0"/>
    </dxf>
    <dxf>
      <fill>
        <patternFill patternType="none">
          <fgColor indexed="64"/>
          <bgColor auto="1"/>
        </patternFill>
      </fill>
      <protection locked="1" hidden="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font>
        <b val="0"/>
      </font>
      <numFmt numFmtId="0" formatCode="General"/>
      <fill>
        <patternFill patternType="none">
          <bgColor auto="1"/>
        </patternFill>
      </fill>
      <alignment horizontal="center" vertical="center" textRotation="0" wrapText="1" indent="0" justifyLastLine="0" shrinkToFit="0" readingOrder="0"/>
      <border diagonalUp="0" diagonalDown="0">
        <left style="thin">
          <color theme="0" tint="-0.24994659260841701"/>
        </left>
      </border>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font>
        <b val="0"/>
      </font>
      <numFmt numFmtId="0" formatCode="General"/>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165" formatCode="_(* #,##0_);_(* \(#,##0\);_(* &quot;-&quot;??_);_(@_)"/>
      <fill>
        <patternFill patternType="none">
          <bgColor auto="1"/>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1"/>
        <color theme="1"/>
        <name val="Calibri"/>
        <family val="2"/>
        <scheme val="minor"/>
      </font>
      <numFmt numFmtId="30" formatCode="@"/>
      <fill>
        <patternFill patternType="none">
          <fgColor theme="6" tint="0.79998168889431442"/>
          <bgColor auto="1"/>
        </patternFill>
      </fill>
      <alignment horizontal="center" vertical="center" textRotation="0" wrapText="1" indent="0" justifyLastLine="0" shrinkToFit="0" readingOrder="0"/>
      <border diagonalUp="0" diagonalDown="0">
        <left style="thin">
          <color theme="0" tint="-0.24994659260841701"/>
        </left>
        <right/>
        <top style="thin">
          <color theme="6" tint="0.39997558519241921"/>
        </top>
        <bottom/>
      </border>
      <protection locked="1" hidden="0"/>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protection locked="1" hidden="0"/>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tint="4.9989318521683403E-2"/>
        <name val="Calibri"/>
        <family val="2"/>
        <scheme val="minor"/>
      </font>
      <fill>
        <patternFill patternType="none">
          <fgColor indexed="64"/>
          <bgColor indexed="65"/>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rgb="FF000000"/>
        <name val="Calibri"/>
        <family val="2"/>
        <scheme val="minor"/>
      </font>
      <fill>
        <patternFill patternType="none">
          <fgColor theme="6" tint="0.79998168889431442"/>
          <bgColor auto="1"/>
        </patternFill>
      </fill>
      <alignment horizontal="general" vertical="center" textRotation="0" wrapText="1" indent="0" justifyLastLine="0" shrinkToFit="0" readingOrder="0"/>
      <border diagonalUp="0" diagonalDown="0">
        <left/>
        <right/>
        <top style="thin">
          <color theme="6" tint="0.39997558519241921"/>
        </top>
        <bottom/>
      </border>
      <protection locked="1" hidden="0"/>
    </dxf>
    <dxf>
      <font>
        <b val="0"/>
        <i val="0"/>
        <strike val="0"/>
        <condense val="0"/>
        <extend val="0"/>
        <outline val="0"/>
        <shadow val="0"/>
        <u val="none"/>
        <vertAlign val="baseline"/>
        <sz val="11"/>
        <color rgb="FF000000"/>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center" textRotation="0" wrapText="1" indent="0" justifyLastLine="0" shrinkToFit="0" readingOrder="0"/>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0" indent="0" justifyLastLine="0" shrinkToFit="0" readingOrder="0"/>
      <protection locked="1" hidden="0"/>
    </dxf>
    <dxf>
      <protection locked="1" hidden="0"/>
    </dxf>
    <dxf>
      <border outline="0">
        <bottom style="thin">
          <color rgb="FFC9C9C9"/>
        </bottom>
      </border>
    </dxf>
    <dxf>
      <protection locked="1" hidden="0"/>
    </dxf>
    <dxf>
      <font>
        <b val="0"/>
        <i val="0"/>
        <strike val="0"/>
        <condense val="0"/>
        <extend val="0"/>
        <outline val="0"/>
        <shadow val="0"/>
        <u val="none"/>
        <vertAlign val="baseline"/>
        <sz val="11"/>
        <color rgb="FF000000"/>
        <name val="Calibri"/>
        <family val="2"/>
        <scheme val="none"/>
      </font>
      <fill>
        <patternFill patternType="solid">
          <fgColor rgb="FFEDEDED"/>
          <bgColor rgb="FFEDEDED"/>
        </patternFill>
      </fill>
      <alignment horizontal="general" vertical="center" textRotation="0" wrapText="0" indent="0" justifyLastLine="0" shrinkToFit="0" readingOrder="0"/>
      <protection locked="1" hidden="0"/>
    </dxf>
    <dxf>
      <font>
        <b/>
        <i val="0"/>
        <strike val="0"/>
        <condense val="0"/>
        <extend val="0"/>
        <outline val="0"/>
        <shadow val="0"/>
        <u val="none"/>
        <vertAlign val="baseline"/>
        <sz val="11"/>
        <color theme="1" tint="4.9989318521683403E-2"/>
        <name val="Calibri"/>
        <family val="2"/>
        <scheme val="minor"/>
      </font>
      <fill>
        <patternFill patternType="solid">
          <fgColor indexed="64"/>
          <bgColor rgb="FFFF9627"/>
        </patternFill>
      </fill>
      <alignment horizontal="center" vertical="center" textRotation="0" wrapText="1" indent="0" justifyLastLine="0" shrinkToFit="0" readingOrder="0"/>
      <border diagonalUp="0" diagonalDown="0" outline="0">
        <left style="thin">
          <color theme="0"/>
        </left>
        <right style="thin">
          <color theme="0"/>
        </right>
        <top/>
        <bottom/>
      </border>
      <protection locked="1" hidden="0"/>
    </dxf>
    <dxf>
      <fill>
        <patternFill patternType="solid">
          <bgColor theme="0"/>
        </patternFill>
      </fill>
    </dxf>
    <dxf>
      <fill>
        <patternFill patternType="solid">
          <bgColor theme="0"/>
        </patternFill>
      </fill>
    </dxf>
    <dxf>
      <fill>
        <patternFill patternType="solid">
          <bgColor theme="0"/>
        </patternFill>
      </fill>
    </dxf>
    <dxf>
      <font>
        <b val="0"/>
        <i val="0"/>
        <strike val="0"/>
        <condense val="0"/>
        <extend val="0"/>
        <outline val="0"/>
        <shadow val="0"/>
        <u val="none"/>
        <vertAlign val="baseline"/>
        <sz val="11"/>
        <color theme="1"/>
        <name val="Calibri"/>
        <family val="2"/>
        <scheme val="minor"/>
      </font>
      <fill>
        <patternFill patternType="solid">
          <fgColor indexed="64"/>
          <bgColor rgb="FFFF0000"/>
        </patternFill>
      </fill>
      <alignment horizontal="general" vertical="center" textRotation="0" wrapText="0" indent="0" justifyLastLine="0" shrinkToFit="0" readingOrder="0"/>
      <border diagonalUp="0" diagonalDown="0">
        <left/>
        <right style="thin">
          <color theme="6" tint="0.39997558519241921"/>
        </right>
        <top style="thin">
          <color theme="0"/>
        </top>
        <bottom/>
      </border>
      <protection locked="1" hidden="0"/>
    </dxf>
    <dxf>
      <font>
        <b val="0"/>
        <i val="0"/>
        <strike val="0"/>
        <condense val="0"/>
        <extend val="0"/>
        <outline val="0"/>
        <shadow val="0"/>
        <u val="none"/>
        <vertAlign val="baseline"/>
        <sz val="11"/>
        <color theme="1"/>
        <name val="Calibri"/>
        <family val="2"/>
        <scheme val="minor"/>
      </font>
      <fill>
        <patternFill patternType="solid">
          <fgColor indexed="64"/>
          <bgColor rgb="FFFF0000"/>
        </patternFill>
      </fill>
      <alignment horizontal="general" vertical="center" textRotation="0" wrapText="0" indent="0" justifyLastLine="0" shrinkToFit="0" readingOrder="0"/>
      <border diagonalUp="0" diagonalDown="0" outline="0">
        <left/>
        <right style="thin">
          <color theme="6" tint="0.39997558519241921"/>
        </right>
        <top/>
        <bottom/>
      </border>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0" indent="0" justifyLastLine="0" shrinkToFit="0" readingOrder="0"/>
      <protection locked="1" hidden="0"/>
    </dxf>
    <dxf>
      <protection locked="1" hidden="0"/>
    </dxf>
    <dxf>
      <fill>
        <patternFill patternType="none">
          <fgColor indexed="64"/>
          <bgColor auto="1"/>
        </patternFill>
      </fill>
      <protection locked="1" hidden="0"/>
    </dxf>
    <dxf>
      <fill>
        <patternFill patternType="none">
          <fgColor indexed="64"/>
          <bgColor auto="1"/>
        </patternFill>
      </fill>
      <protection locked="1" hidden="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font>
        <b val="0"/>
      </font>
      <numFmt numFmtId="0" formatCode="General"/>
      <fill>
        <patternFill patternType="none">
          <bgColor auto="1"/>
        </patternFill>
      </fill>
      <alignment horizontal="center" vertical="center" textRotation="0" wrapText="1" indent="0" justifyLastLine="0" shrinkToFit="0" readingOrder="0"/>
      <border diagonalUp="0" diagonalDown="0">
        <left style="thin">
          <color theme="0" tint="-0.24994659260841701"/>
        </left>
      </border>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font>
        <b val="0"/>
      </font>
      <numFmt numFmtId="0" formatCode="General"/>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165" formatCode="_(* #,##0_);_(* \(#,##0\);_(* &quot;-&quot;??_);_(@_)"/>
      <fill>
        <patternFill patternType="none">
          <bgColor auto="1"/>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1"/>
        <color theme="1"/>
        <name val="Calibri"/>
        <family val="2"/>
        <scheme val="minor"/>
      </font>
      <numFmt numFmtId="30" formatCode="@"/>
      <fill>
        <patternFill patternType="none">
          <fgColor theme="6" tint="0.79998168889431442"/>
          <bgColor auto="1"/>
        </patternFill>
      </fill>
      <alignment horizontal="center" vertical="center" textRotation="0" wrapText="1" indent="0" justifyLastLine="0" shrinkToFit="0" readingOrder="0"/>
      <border diagonalUp="0" diagonalDown="0">
        <left style="thin">
          <color theme="0" tint="-0.24994659260841701"/>
        </left>
        <right/>
        <top style="thin">
          <color theme="6" tint="0.39997558519241921"/>
        </top>
        <bottom/>
      </border>
      <protection locked="1" hidden="0"/>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protection locked="1" hidden="0"/>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tint="4.9989318521683403E-2"/>
        <name val="Calibri"/>
        <family val="2"/>
        <scheme val="minor"/>
      </font>
      <fill>
        <patternFill patternType="none">
          <fgColor indexed="64"/>
          <bgColor indexed="65"/>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rgb="FF000000"/>
        <name val="Calibri"/>
        <family val="2"/>
        <scheme val="minor"/>
      </font>
      <fill>
        <patternFill patternType="none">
          <fgColor theme="6" tint="0.79998168889431442"/>
          <bgColor auto="1"/>
        </patternFill>
      </fill>
      <alignment horizontal="general" vertical="center" textRotation="0" wrapText="1" indent="0" justifyLastLine="0" shrinkToFit="0" readingOrder="0"/>
      <border diagonalUp="0" diagonalDown="0">
        <left/>
        <right/>
        <top style="thin">
          <color theme="6" tint="0.39997558519241921"/>
        </top>
        <bottom/>
      </border>
      <protection locked="1" hidden="0"/>
    </dxf>
    <dxf>
      <font>
        <b val="0"/>
        <i val="0"/>
        <strike val="0"/>
        <condense val="0"/>
        <extend val="0"/>
        <outline val="0"/>
        <shadow val="0"/>
        <u val="none"/>
        <vertAlign val="baseline"/>
        <sz val="11"/>
        <color rgb="FF000000"/>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center" textRotation="0" wrapText="1" indent="0" justifyLastLine="0" shrinkToFit="0" readingOrder="0"/>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0" indent="0" justifyLastLine="0" shrinkToFit="0" readingOrder="0"/>
      <protection locked="1" hidden="0"/>
    </dxf>
    <dxf>
      <protection locked="1" hidden="0"/>
    </dxf>
    <dxf>
      <border outline="0">
        <bottom style="thin">
          <color rgb="FFC9C9C9"/>
        </bottom>
      </border>
    </dxf>
    <dxf>
      <protection locked="1" hidden="0"/>
    </dxf>
    <dxf>
      <font>
        <b val="0"/>
        <i val="0"/>
        <strike val="0"/>
        <condense val="0"/>
        <extend val="0"/>
        <outline val="0"/>
        <shadow val="0"/>
        <u val="none"/>
        <vertAlign val="baseline"/>
        <sz val="11"/>
        <color rgb="FF000000"/>
        <name val="Calibri"/>
        <family val="2"/>
        <scheme val="none"/>
      </font>
      <fill>
        <patternFill patternType="solid">
          <fgColor rgb="FFEDEDED"/>
          <bgColor rgb="FFEDEDED"/>
        </patternFill>
      </fill>
      <alignment horizontal="general" vertical="center" textRotation="0" wrapText="0" indent="0" justifyLastLine="0" shrinkToFit="0" readingOrder="0"/>
      <protection locked="1" hidden="0"/>
    </dxf>
    <dxf>
      <font>
        <b/>
        <i val="0"/>
        <strike val="0"/>
        <condense val="0"/>
        <extend val="0"/>
        <outline val="0"/>
        <shadow val="0"/>
        <u val="none"/>
        <vertAlign val="baseline"/>
        <sz val="11"/>
        <color theme="1" tint="4.9989318521683403E-2"/>
        <name val="Calibri"/>
        <family val="2"/>
        <scheme val="minor"/>
      </font>
      <fill>
        <patternFill patternType="solid">
          <fgColor indexed="64"/>
          <bgColor rgb="FFFF9627"/>
        </patternFill>
      </fill>
      <alignment horizontal="center" vertical="center" textRotation="0" wrapText="1" indent="0" justifyLastLine="0" shrinkToFit="0" readingOrder="0"/>
      <border diagonalUp="0" diagonalDown="0" outline="0">
        <left style="thin">
          <color theme="0"/>
        </left>
        <right style="thin">
          <color theme="0"/>
        </right>
        <top/>
        <bottom/>
      </border>
      <protection locked="1" hidden="0"/>
    </dxf>
    <dxf>
      <fill>
        <patternFill patternType="solid">
          <bgColor theme="0"/>
        </patternFill>
      </fill>
    </dxf>
    <dxf>
      <fill>
        <patternFill patternType="solid">
          <bgColor theme="0"/>
        </patternFill>
      </fill>
    </dxf>
    <dxf>
      <fill>
        <patternFill patternType="solid">
          <bgColor theme="0"/>
        </patternFill>
      </fill>
    </dxf>
    <dxf>
      <font>
        <b val="0"/>
        <i val="0"/>
        <strike val="0"/>
        <condense val="0"/>
        <extend val="0"/>
        <outline val="0"/>
        <shadow val="0"/>
        <u val="none"/>
        <vertAlign val="baseline"/>
        <sz val="11"/>
        <color theme="1"/>
        <name val="Calibri"/>
        <family val="2"/>
        <scheme val="minor"/>
      </font>
      <fill>
        <patternFill patternType="solid">
          <fgColor indexed="64"/>
          <bgColor rgb="FFFF0000"/>
        </patternFill>
      </fill>
      <alignment horizontal="general" vertical="center" textRotation="0" wrapText="0" indent="0" justifyLastLine="0" shrinkToFit="0" readingOrder="0"/>
      <border diagonalUp="0" diagonalDown="0">
        <left/>
        <right style="thin">
          <color theme="6" tint="0.39997558519241921"/>
        </right>
        <top style="thin">
          <color theme="0"/>
        </top>
        <bottom/>
      </border>
      <protection locked="1" hidden="0"/>
    </dxf>
    <dxf>
      <font>
        <b val="0"/>
        <i val="0"/>
        <strike val="0"/>
        <condense val="0"/>
        <extend val="0"/>
        <outline val="0"/>
        <shadow val="0"/>
        <u val="none"/>
        <vertAlign val="baseline"/>
        <sz val="11"/>
        <color theme="1"/>
        <name val="Calibri"/>
        <family val="2"/>
        <scheme val="minor"/>
      </font>
      <fill>
        <patternFill patternType="solid">
          <fgColor indexed="64"/>
          <bgColor rgb="FFFF0000"/>
        </patternFill>
      </fill>
      <alignment horizontal="general" vertical="center" textRotation="0" wrapText="0" indent="0" justifyLastLine="0" shrinkToFit="0" readingOrder="0"/>
      <border diagonalUp="0" diagonalDown="0" outline="0">
        <left/>
        <right style="thin">
          <color theme="6" tint="0.39997558519241921"/>
        </right>
        <top/>
        <bottom/>
      </border>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0" indent="0" justifyLastLine="0" shrinkToFit="0" readingOrder="0"/>
      <protection locked="1" hidden="0"/>
    </dxf>
    <dxf>
      <protection locked="1" hidden="0"/>
    </dxf>
    <dxf>
      <fill>
        <patternFill patternType="none">
          <fgColor indexed="64"/>
          <bgColor auto="1"/>
        </patternFill>
      </fill>
      <protection locked="1" hidden="0"/>
    </dxf>
    <dxf>
      <fill>
        <patternFill patternType="none">
          <fgColor indexed="64"/>
          <bgColor auto="1"/>
        </patternFill>
      </fill>
      <protection locked="1" hidden="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font>
        <b val="0"/>
      </font>
      <numFmt numFmtId="0" formatCode="General"/>
      <fill>
        <patternFill patternType="none">
          <bgColor auto="1"/>
        </patternFill>
      </fill>
      <alignment horizontal="center" vertical="center" textRotation="0" wrapText="1" indent="0" justifyLastLine="0" shrinkToFit="0" readingOrder="0"/>
      <border diagonalUp="0" diagonalDown="0">
        <left style="thin">
          <color theme="0" tint="-0.24994659260841701"/>
        </left>
      </border>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font>
        <b val="0"/>
      </font>
      <numFmt numFmtId="0" formatCode="General"/>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165" formatCode="_(* #,##0_);_(* \(#,##0\);_(* &quot;-&quot;??_);_(@_)"/>
      <fill>
        <patternFill patternType="none">
          <bgColor auto="1"/>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1"/>
        <color theme="1"/>
        <name val="Calibri"/>
        <family val="2"/>
        <scheme val="minor"/>
      </font>
      <numFmt numFmtId="30" formatCode="@"/>
      <fill>
        <patternFill patternType="none">
          <fgColor theme="6" tint="0.79998168889431442"/>
          <bgColor auto="1"/>
        </patternFill>
      </fill>
      <alignment horizontal="center" vertical="center" textRotation="0" wrapText="1" indent="0" justifyLastLine="0" shrinkToFit="0" readingOrder="0"/>
      <border diagonalUp="0" diagonalDown="0">
        <left style="thin">
          <color theme="0" tint="-0.24994659260841701"/>
        </left>
        <right/>
        <top style="thin">
          <color theme="6" tint="0.39997558519241921"/>
        </top>
        <bottom/>
      </border>
      <protection locked="1" hidden="0"/>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protection locked="1" hidden="0"/>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tint="4.9989318521683403E-2"/>
        <name val="Calibri"/>
        <family val="2"/>
        <scheme val="minor"/>
      </font>
      <fill>
        <patternFill patternType="none">
          <fgColor indexed="64"/>
          <bgColor indexed="65"/>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rgb="FF000000"/>
        <name val="Calibri"/>
        <family val="2"/>
        <scheme val="minor"/>
      </font>
      <fill>
        <patternFill patternType="none">
          <fgColor theme="6" tint="0.79998168889431442"/>
          <bgColor auto="1"/>
        </patternFill>
      </fill>
      <alignment horizontal="general" vertical="center" textRotation="0" wrapText="1" indent="0" justifyLastLine="0" shrinkToFit="0" readingOrder="0"/>
      <border diagonalUp="0" diagonalDown="0">
        <left/>
        <right/>
        <top style="thin">
          <color theme="6" tint="0.39997558519241921"/>
        </top>
        <bottom/>
      </border>
      <protection locked="1" hidden="0"/>
    </dxf>
    <dxf>
      <font>
        <b val="0"/>
        <i val="0"/>
        <strike val="0"/>
        <condense val="0"/>
        <extend val="0"/>
        <outline val="0"/>
        <shadow val="0"/>
        <u val="none"/>
        <vertAlign val="baseline"/>
        <sz val="11"/>
        <color rgb="FF000000"/>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center" textRotation="0" wrapText="1" indent="0" justifyLastLine="0" shrinkToFit="0" readingOrder="0"/>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0" indent="0" justifyLastLine="0" shrinkToFit="0" readingOrder="0"/>
      <protection locked="1" hidden="0"/>
    </dxf>
    <dxf>
      <protection locked="1" hidden="0"/>
    </dxf>
    <dxf>
      <border outline="0">
        <bottom style="thin">
          <color rgb="FFC9C9C9"/>
        </bottom>
      </border>
    </dxf>
    <dxf>
      <protection locked="1" hidden="0"/>
    </dxf>
    <dxf>
      <font>
        <b val="0"/>
        <i val="0"/>
        <strike val="0"/>
        <condense val="0"/>
        <extend val="0"/>
        <outline val="0"/>
        <shadow val="0"/>
        <u val="none"/>
        <vertAlign val="baseline"/>
        <sz val="11"/>
        <color rgb="FF000000"/>
        <name val="Calibri"/>
        <family val="2"/>
        <scheme val="none"/>
      </font>
      <fill>
        <patternFill patternType="solid">
          <fgColor rgb="FFEDEDED"/>
          <bgColor rgb="FFEDEDED"/>
        </patternFill>
      </fill>
      <alignment horizontal="general" vertical="center" textRotation="0" wrapText="0" indent="0" justifyLastLine="0" shrinkToFit="0" readingOrder="0"/>
      <protection locked="1" hidden="0"/>
    </dxf>
    <dxf>
      <font>
        <b/>
        <i val="0"/>
        <strike val="0"/>
        <condense val="0"/>
        <extend val="0"/>
        <outline val="0"/>
        <shadow val="0"/>
        <u val="none"/>
        <vertAlign val="baseline"/>
        <sz val="11"/>
        <color theme="1" tint="4.9989318521683403E-2"/>
        <name val="Calibri"/>
        <family val="2"/>
        <scheme val="minor"/>
      </font>
      <fill>
        <patternFill patternType="solid">
          <fgColor indexed="64"/>
          <bgColor rgb="FFFF9627"/>
        </patternFill>
      </fill>
      <alignment horizontal="center" vertical="center" textRotation="0" wrapText="1" indent="0" justifyLastLine="0" shrinkToFit="0" readingOrder="0"/>
      <border diagonalUp="0" diagonalDown="0" outline="0">
        <left style="thin">
          <color theme="0"/>
        </left>
        <right style="thin">
          <color theme="0"/>
        </right>
        <top/>
        <bottom/>
      </border>
      <protection locked="1" hidden="0"/>
    </dxf>
    <dxf>
      <fill>
        <patternFill patternType="solid">
          <bgColor theme="0"/>
        </patternFill>
      </fill>
    </dxf>
    <dxf>
      <fill>
        <patternFill patternType="solid">
          <bgColor theme="0"/>
        </patternFill>
      </fill>
    </dxf>
    <dxf>
      <fill>
        <patternFill patternType="solid">
          <bgColor theme="0"/>
        </patternFill>
      </fill>
    </dxf>
    <dxf>
      <font>
        <b val="0"/>
        <i val="0"/>
        <strike val="0"/>
        <condense val="0"/>
        <extend val="0"/>
        <outline val="0"/>
        <shadow val="0"/>
        <u val="none"/>
        <vertAlign val="baseline"/>
        <sz val="11"/>
        <color theme="1"/>
        <name val="Calibri"/>
        <family val="2"/>
        <scheme val="minor"/>
      </font>
      <fill>
        <patternFill patternType="solid">
          <fgColor indexed="64"/>
          <bgColor rgb="FFFF0000"/>
        </patternFill>
      </fill>
      <alignment horizontal="general" vertical="center" textRotation="0" wrapText="0" indent="0" justifyLastLine="0" shrinkToFit="0" readingOrder="0"/>
      <border diagonalUp="0" diagonalDown="0">
        <left/>
        <right style="thin">
          <color theme="6" tint="0.39997558519241921"/>
        </right>
        <top style="thin">
          <color theme="0"/>
        </top>
        <bottom/>
      </border>
      <protection locked="1" hidden="0"/>
    </dxf>
    <dxf>
      <font>
        <b val="0"/>
        <i val="0"/>
        <strike val="0"/>
        <condense val="0"/>
        <extend val="0"/>
        <outline val="0"/>
        <shadow val="0"/>
        <u val="none"/>
        <vertAlign val="baseline"/>
        <sz val="11"/>
        <color theme="1"/>
        <name val="Calibri"/>
        <family val="2"/>
        <scheme val="minor"/>
      </font>
      <fill>
        <patternFill patternType="solid">
          <fgColor indexed="64"/>
          <bgColor rgb="FFFF0000"/>
        </patternFill>
      </fill>
      <alignment horizontal="general" vertical="center" textRotation="0" wrapText="0" indent="0" justifyLastLine="0" shrinkToFit="0" readingOrder="0"/>
      <border diagonalUp="0" diagonalDown="0" outline="0">
        <left/>
        <right style="thin">
          <color theme="6" tint="0.39997558519241921"/>
        </right>
        <top/>
        <bottom/>
      </border>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0" indent="0" justifyLastLine="0" shrinkToFit="0" readingOrder="0"/>
      <protection locked="1" hidden="0"/>
    </dxf>
    <dxf>
      <protection locked="1" hidden="0"/>
    </dxf>
    <dxf>
      <fill>
        <patternFill patternType="none">
          <fgColor indexed="64"/>
          <bgColor auto="1"/>
        </patternFill>
      </fill>
      <protection locked="1" hidden="0"/>
    </dxf>
    <dxf>
      <fill>
        <patternFill patternType="none">
          <fgColor indexed="64"/>
          <bgColor auto="1"/>
        </patternFill>
      </fill>
      <protection locked="1" hidden="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font>
        <b val="0"/>
      </font>
      <numFmt numFmtId="0" formatCode="General"/>
      <fill>
        <patternFill patternType="none">
          <bgColor auto="1"/>
        </patternFill>
      </fill>
      <alignment horizontal="center" vertical="center" textRotation="0" wrapText="1" indent="0" justifyLastLine="0" shrinkToFit="0" readingOrder="0"/>
      <border diagonalUp="0" diagonalDown="0">
        <left style="thin">
          <color theme="0" tint="-0.24994659260841701"/>
        </left>
      </border>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font>
        <b val="0"/>
      </font>
      <numFmt numFmtId="0" formatCode="General"/>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165" formatCode="_(* #,##0_);_(* \(#,##0\);_(* &quot;-&quot;??_);_(@_)"/>
      <fill>
        <patternFill patternType="none">
          <bgColor auto="1"/>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1"/>
        <color theme="1"/>
        <name val="Calibri"/>
        <family val="2"/>
        <scheme val="minor"/>
      </font>
      <numFmt numFmtId="30" formatCode="@"/>
      <fill>
        <patternFill patternType="none">
          <fgColor theme="6" tint="0.79998168889431442"/>
          <bgColor auto="1"/>
        </patternFill>
      </fill>
      <alignment horizontal="center" vertical="center" textRotation="0" wrapText="1" indent="0" justifyLastLine="0" shrinkToFit="0" readingOrder="0"/>
      <border diagonalUp="0" diagonalDown="0">
        <left style="thin">
          <color theme="0" tint="-0.24994659260841701"/>
        </left>
        <right/>
        <top style="thin">
          <color theme="6" tint="0.39997558519241921"/>
        </top>
        <bottom/>
      </border>
      <protection locked="1" hidden="0"/>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protection locked="1" hidden="0"/>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tint="4.9989318521683403E-2"/>
        <name val="Calibri"/>
        <family val="2"/>
        <scheme val="minor"/>
      </font>
      <fill>
        <patternFill patternType="none">
          <fgColor indexed="64"/>
          <bgColor indexed="65"/>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rgb="FF000000"/>
        <name val="Calibri"/>
        <family val="2"/>
        <scheme val="minor"/>
      </font>
      <fill>
        <patternFill patternType="none">
          <fgColor theme="6" tint="0.79998168889431442"/>
          <bgColor auto="1"/>
        </patternFill>
      </fill>
      <alignment horizontal="general" vertical="center" textRotation="0" wrapText="1" indent="0" justifyLastLine="0" shrinkToFit="0" readingOrder="0"/>
      <border diagonalUp="0" diagonalDown="0">
        <left/>
        <right/>
        <top style="thin">
          <color theme="6" tint="0.39997558519241921"/>
        </top>
        <bottom/>
      </border>
      <protection locked="1" hidden="0"/>
    </dxf>
    <dxf>
      <font>
        <b val="0"/>
        <i val="0"/>
        <strike val="0"/>
        <condense val="0"/>
        <extend val="0"/>
        <outline val="0"/>
        <shadow val="0"/>
        <u val="none"/>
        <vertAlign val="baseline"/>
        <sz val="11"/>
        <color rgb="FF000000"/>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center" textRotation="0" wrapText="1" indent="0" justifyLastLine="0" shrinkToFit="0" readingOrder="0"/>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0" indent="0" justifyLastLine="0" shrinkToFit="0" readingOrder="0"/>
      <protection locked="1" hidden="0"/>
    </dxf>
    <dxf>
      <protection locked="1" hidden="0"/>
    </dxf>
    <dxf>
      <border outline="0">
        <bottom style="thin">
          <color rgb="FFC9C9C9"/>
        </bottom>
      </border>
    </dxf>
    <dxf>
      <protection locked="1" hidden="0"/>
    </dxf>
    <dxf>
      <font>
        <b val="0"/>
        <i val="0"/>
        <strike val="0"/>
        <condense val="0"/>
        <extend val="0"/>
        <outline val="0"/>
        <shadow val="0"/>
        <u val="none"/>
        <vertAlign val="baseline"/>
        <sz val="11"/>
        <color rgb="FF000000"/>
        <name val="Calibri"/>
        <family val="2"/>
        <scheme val="none"/>
      </font>
      <fill>
        <patternFill patternType="solid">
          <fgColor rgb="FFEDEDED"/>
          <bgColor rgb="FFEDEDED"/>
        </patternFill>
      </fill>
      <alignment horizontal="general" vertical="center" textRotation="0" wrapText="0" indent="0" justifyLastLine="0" shrinkToFit="0" readingOrder="0"/>
      <protection locked="1" hidden="0"/>
    </dxf>
    <dxf>
      <font>
        <b/>
        <i val="0"/>
        <strike val="0"/>
        <condense val="0"/>
        <extend val="0"/>
        <outline val="0"/>
        <shadow val="0"/>
        <u val="none"/>
        <vertAlign val="baseline"/>
        <sz val="11"/>
        <color theme="1" tint="4.9989318521683403E-2"/>
        <name val="Calibri"/>
        <family val="2"/>
        <scheme val="minor"/>
      </font>
      <fill>
        <patternFill patternType="solid">
          <fgColor indexed="64"/>
          <bgColor rgb="FFFF9627"/>
        </patternFill>
      </fill>
      <alignment horizontal="center" vertical="center" textRotation="0" wrapText="1" indent="0" justifyLastLine="0" shrinkToFit="0" readingOrder="0"/>
      <border diagonalUp="0" diagonalDown="0" outline="0">
        <left style="thin">
          <color theme="0"/>
        </left>
        <right style="thin">
          <color theme="0"/>
        </right>
        <top/>
        <bottom/>
      </border>
      <protection locked="1" hidden="0"/>
    </dxf>
    <dxf>
      <fill>
        <patternFill patternType="solid">
          <bgColor theme="0"/>
        </patternFill>
      </fill>
    </dxf>
    <dxf>
      <fill>
        <patternFill patternType="solid">
          <bgColor theme="0"/>
        </patternFill>
      </fill>
    </dxf>
    <dxf>
      <fill>
        <patternFill patternType="solid">
          <bgColor theme="0"/>
        </patternFill>
      </fill>
    </dxf>
    <dxf>
      <font>
        <b val="0"/>
        <i val="0"/>
        <strike val="0"/>
        <condense val="0"/>
        <extend val="0"/>
        <outline val="0"/>
        <shadow val="0"/>
        <u val="none"/>
        <vertAlign val="baseline"/>
        <sz val="11"/>
        <color theme="1"/>
        <name val="Calibri"/>
        <family val="2"/>
        <scheme val="minor"/>
      </font>
      <fill>
        <patternFill patternType="solid">
          <fgColor indexed="64"/>
          <bgColor rgb="FFFF0000"/>
        </patternFill>
      </fill>
      <alignment horizontal="general" vertical="center" textRotation="0" wrapText="0" indent="0" justifyLastLine="0" shrinkToFit="0" readingOrder="0"/>
      <border diagonalUp="0" diagonalDown="0">
        <left/>
        <right style="thin">
          <color theme="6" tint="0.39997558519241921"/>
        </right>
        <top style="thin">
          <color theme="0"/>
        </top>
        <bottom/>
      </border>
      <protection locked="1" hidden="0"/>
    </dxf>
    <dxf>
      <font>
        <b val="0"/>
        <i val="0"/>
        <strike val="0"/>
        <condense val="0"/>
        <extend val="0"/>
        <outline val="0"/>
        <shadow val="0"/>
        <u val="none"/>
        <vertAlign val="baseline"/>
        <sz val="11"/>
        <color theme="1"/>
        <name val="Calibri"/>
        <family val="2"/>
        <scheme val="minor"/>
      </font>
      <fill>
        <patternFill patternType="solid">
          <fgColor indexed="64"/>
          <bgColor rgb="FFFF0000"/>
        </patternFill>
      </fill>
      <alignment horizontal="general" vertical="center" textRotation="0" wrapText="0" indent="0" justifyLastLine="0" shrinkToFit="0" readingOrder="0"/>
      <border diagonalUp="0" diagonalDown="0" outline="0">
        <left/>
        <right style="thin">
          <color theme="6" tint="0.39997558519241921"/>
        </right>
        <top/>
        <bottom/>
      </border>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0" indent="0" justifyLastLine="0" shrinkToFit="0" readingOrder="0"/>
      <protection locked="1" hidden="0"/>
    </dxf>
    <dxf>
      <protection locked="1" hidden="0"/>
    </dxf>
    <dxf>
      <fill>
        <patternFill patternType="none">
          <fgColor indexed="64"/>
          <bgColor auto="1"/>
        </patternFill>
      </fill>
      <protection locked="1" hidden="0"/>
    </dxf>
    <dxf>
      <fill>
        <patternFill patternType="none">
          <fgColor indexed="64"/>
          <bgColor auto="1"/>
        </patternFill>
      </fill>
      <protection locked="1" hidden="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font>
        <b val="0"/>
      </font>
      <numFmt numFmtId="0" formatCode="General"/>
      <fill>
        <patternFill patternType="none">
          <bgColor auto="1"/>
        </patternFill>
      </fill>
      <alignment horizontal="center" vertical="center" textRotation="0" wrapText="1" indent="0" justifyLastLine="0" shrinkToFit="0" readingOrder="0"/>
      <border diagonalUp="0" diagonalDown="0">
        <left style="thin">
          <color theme="0" tint="-0.24994659260841701"/>
        </left>
      </border>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font>
        <b val="0"/>
      </font>
      <numFmt numFmtId="0" formatCode="General"/>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165" formatCode="_(* #,##0_);_(* \(#,##0\);_(* &quot;-&quot;??_);_(@_)"/>
      <fill>
        <patternFill patternType="none">
          <bgColor auto="1"/>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1"/>
        <color theme="1"/>
        <name val="Calibri"/>
        <family val="2"/>
        <scheme val="minor"/>
      </font>
      <numFmt numFmtId="30" formatCode="@"/>
      <fill>
        <patternFill patternType="none">
          <fgColor theme="6" tint="0.79998168889431442"/>
          <bgColor auto="1"/>
        </patternFill>
      </fill>
      <alignment horizontal="center" vertical="center" textRotation="0" wrapText="1" indent="0" justifyLastLine="0" shrinkToFit="0" readingOrder="0"/>
      <border diagonalUp="0" diagonalDown="0">
        <left style="thin">
          <color theme="0" tint="-0.24994659260841701"/>
        </left>
        <right/>
        <top style="thin">
          <color theme="6" tint="0.39997558519241921"/>
        </top>
        <bottom/>
      </border>
      <protection locked="1" hidden="0"/>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protection locked="1" hidden="0"/>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tint="4.9989318521683403E-2"/>
        <name val="Calibri"/>
        <family val="2"/>
        <scheme val="minor"/>
      </font>
      <fill>
        <patternFill patternType="none">
          <fgColor indexed="64"/>
          <bgColor indexed="65"/>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rgb="FF000000"/>
        <name val="Calibri"/>
        <family val="2"/>
        <scheme val="minor"/>
      </font>
      <fill>
        <patternFill patternType="none">
          <fgColor theme="6" tint="0.79998168889431442"/>
          <bgColor auto="1"/>
        </patternFill>
      </fill>
      <alignment horizontal="general" vertical="center" textRotation="0" wrapText="1" indent="0" justifyLastLine="0" shrinkToFit="0" readingOrder="0"/>
      <border diagonalUp="0" diagonalDown="0">
        <left/>
        <right/>
        <top style="thin">
          <color theme="6" tint="0.39997558519241921"/>
        </top>
        <bottom/>
      </border>
      <protection locked="1" hidden="0"/>
    </dxf>
    <dxf>
      <font>
        <b val="0"/>
        <i val="0"/>
        <strike val="0"/>
        <condense val="0"/>
        <extend val="0"/>
        <outline val="0"/>
        <shadow val="0"/>
        <u val="none"/>
        <vertAlign val="baseline"/>
        <sz val="11"/>
        <color rgb="FF000000"/>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center" textRotation="0" wrapText="1" indent="0" justifyLastLine="0" shrinkToFit="0" readingOrder="0"/>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0" indent="0" justifyLastLine="0" shrinkToFit="0" readingOrder="0"/>
      <protection locked="1" hidden="0"/>
    </dxf>
    <dxf>
      <protection locked="1" hidden="0"/>
    </dxf>
    <dxf>
      <border outline="0">
        <bottom style="thin">
          <color rgb="FFC9C9C9"/>
        </bottom>
      </border>
    </dxf>
    <dxf>
      <protection locked="1" hidden="0"/>
    </dxf>
    <dxf>
      <font>
        <b val="0"/>
        <i val="0"/>
        <strike val="0"/>
        <condense val="0"/>
        <extend val="0"/>
        <outline val="0"/>
        <shadow val="0"/>
        <u val="none"/>
        <vertAlign val="baseline"/>
        <sz val="11"/>
        <color rgb="FF000000"/>
        <name val="Calibri"/>
        <family val="2"/>
        <scheme val="none"/>
      </font>
      <fill>
        <patternFill patternType="solid">
          <fgColor rgb="FFEDEDED"/>
          <bgColor rgb="FFEDEDED"/>
        </patternFill>
      </fill>
      <alignment horizontal="general" vertical="center" textRotation="0" wrapText="0" indent="0" justifyLastLine="0" shrinkToFit="0" readingOrder="0"/>
      <protection locked="1" hidden="0"/>
    </dxf>
    <dxf>
      <font>
        <b/>
        <i val="0"/>
        <strike val="0"/>
        <condense val="0"/>
        <extend val="0"/>
        <outline val="0"/>
        <shadow val="0"/>
        <u val="none"/>
        <vertAlign val="baseline"/>
        <sz val="11"/>
        <color theme="1" tint="4.9989318521683403E-2"/>
        <name val="Calibri"/>
        <family val="2"/>
        <scheme val="minor"/>
      </font>
      <fill>
        <patternFill patternType="solid">
          <fgColor indexed="64"/>
          <bgColor rgb="FFFF9627"/>
        </patternFill>
      </fill>
      <alignment horizontal="center" vertical="center" textRotation="0" wrapText="1" indent="0" justifyLastLine="0" shrinkToFit="0" readingOrder="0"/>
      <border diagonalUp="0" diagonalDown="0" outline="0">
        <left style="thin">
          <color theme="0"/>
        </left>
        <right style="thin">
          <color theme="0"/>
        </right>
        <top/>
        <bottom/>
      </border>
      <protection locked="1" hidden="0"/>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ont>
        <b val="0"/>
        <i val="0"/>
        <strike val="0"/>
        <condense val="0"/>
        <extend val="0"/>
        <outline val="0"/>
        <shadow val="0"/>
        <u val="none"/>
        <vertAlign val="baseline"/>
        <sz val="11"/>
        <color rgb="FF000000"/>
        <name val="Calibri"/>
        <family val="2"/>
        <scheme val="none"/>
      </font>
      <fill>
        <patternFill patternType="solid">
          <fgColor rgb="FFEDEDED"/>
          <bgColor rgb="FFEDEDED"/>
        </patternFill>
      </fill>
      <alignment horizontal="general"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solid">
          <fgColor indexed="64"/>
          <bgColor rgb="FFFF0000"/>
        </patternFill>
      </fill>
      <alignment horizontal="general" vertical="center" textRotation="0" wrapText="0" indent="0" justifyLastLine="0" shrinkToFit="0" readingOrder="0"/>
      <border diagonalUp="0" diagonalDown="0">
        <left/>
        <right style="thin">
          <color theme="6" tint="0.39997558519241921"/>
        </right>
        <top style="thin">
          <color theme="0"/>
        </top>
        <bottom/>
      </border>
      <protection locked="1" hidden="0"/>
    </dxf>
    <dxf>
      <font>
        <b val="0"/>
        <i val="0"/>
        <strike val="0"/>
        <condense val="0"/>
        <extend val="0"/>
        <outline val="0"/>
        <shadow val="0"/>
        <u val="none"/>
        <vertAlign val="baseline"/>
        <sz val="11"/>
        <color theme="1"/>
        <name val="Calibri"/>
        <family val="2"/>
        <scheme val="minor"/>
      </font>
      <fill>
        <patternFill patternType="solid">
          <fgColor indexed="64"/>
          <bgColor rgb="FFFF0000"/>
        </patternFill>
      </fill>
      <alignment horizontal="general" vertical="center" textRotation="0" wrapText="0" indent="0" justifyLastLine="0" shrinkToFit="0" readingOrder="0"/>
      <border diagonalUp="0" diagonalDown="0" outline="0">
        <left/>
        <right style="thin">
          <color theme="6" tint="0.39997558519241921"/>
        </right>
        <top/>
        <bottom/>
      </border>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0" indent="0" justifyLastLine="0" shrinkToFit="0" readingOrder="0"/>
      <protection locked="1" hidden="0"/>
    </dxf>
    <dxf>
      <protection locked="1" hidden="0"/>
    </dxf>
    <dxf>
      <fill>
        <patternFill patternType="none">
          <fgColor indexed="64"/>
          <bgColor auto="1"/>
        </patternFill>
      </fill>
      <protection locked="1" hidden="0"/>
    </dxf>
    <dxf>
      <fill>
        <patternFill patternType="none">
          <fgColor indexed="64"/>
          <bgColor auto="1"/>
        </patternFill>
      </fill>
      <protection locked="1" hidden="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general"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font>
        <b val="0"/>
      </font>
      <numFmt numFmtId="0" formatCode="General"/>
      <fill>
        <patternFill patternType="none">
          <bgColor auto="1"/>
        </patternFill>
      </fill>
      <alignment horizontal="center" vertical="center" textRotation="0" wrapText="1" indent="0" justifyLastLine="0" shrinkToFit="0" readingOrder="0"/>
      <border diagonalUp="0" diagonalDown="0">
        <left style="thin">
          <color theme="0" tint="-0.24994659260841701"/>
        </left>
      </border>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font>
        <b val="0"/>
      </font>
      <numFmt numFmtId="0" formatCode="General"/>
      <fill>
        <patternFill patternType="none">
          <bgColor auto="1"/>
        </patternFill>
      </fill>
      <alignment horizontal="center" vertical="center" textRotation="0" wrapText="1" indent="0" justifyLastLine="0" shrinkToFit="0" readingOrder="0"/>
      <protection locked="1" hidden="0"/>
    </dxf>
    <dxf>
      <numFmt numFmtId="3" formatCode="#,##0"/>
      <alignment horizontal="center" vertical="bottom" textRotation="0" wrapText="0" indent="0" justifyLastLine="0" shrinkToFit="0" readingOrder="0"/>
    </dxf>
    <dxf>
      <numFmt numFmtId="165" formatCode="_(* #,##0_);_(* \(#,##0\);_(* &quot;-&quot;??_);_(@_)"/>
      <fill>
        <patternFill patternType="none">
          <bgColor auto="1"/>
        </patternFill>
      </fill>
      <alignment horizontal="center" vertical="center" textRotation="0" wrapText="1" indent="0" justifyLastLine="0" shrinkToFit="0" readingOrder="0"/>
      <protection locked="1" hidden="0"/>
    </dxf>
    <dxf>
      <numFmt numFmtId="165" formatCode="_(* #,##0_);_(* \(#,##0\);_(* &quot;-&quot;??_);_(@_)"/>
      <fill>
        <patternFill patternType="none">
          <bgColor auto="1"/>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1"/>
        <color theme="1"/>
        <name val="Calibri"/>
        <family val="2"/>
        <scheme val="minor"/>
      </font>
      <numFmt numFmtId="30" formatCode="@"/>
      <fill>
        <patternFill patternType="none">
          <fgColor theme="6" tint="0.79998168889431442"/>
          <bgColor auto="1"/>
        </patternFill>
      </fill>
      <alignment horizontal="center" vertical="center" textRotation="0" wrapText="1" indent="0" justifyLastLine="0" shrinkToFit="0" readingOrder="0"/>
      <border diagonalUp="0" diagonalDown="0">
        <left style="thin">
          <color theme="0" tint="-0.24994659260841701"/>
        </left>
        <right/>
        <top style="thin">
          <color theme="6" tint="0.39997558519241921"/>
        </top>
        <bottom/>
      </border>
      <protection locked="1" hidden="0"/>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1" indent="0" justifyLastLine="0" shrinkToFit="0" readingOrder="0"/>
      <protection locked="1" hidden="0"/>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1" tint="4.9989318521683403E-2"/>
        <name val="Calibri"/>
        <family val="2"/>
        <scheme val="minor"/>
      </font>
      <fill>
        <patternFill patternType="none">
          <fgColor indexed="64"/>
          <bgColor indexed="65"/>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1"/>
        <color theme="1"/>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rgb="FF000000"/>
        <name val="Calibri"/>
        <family val="2"/>
        <scheme val="minor"/>
      </font>
      <fill>
        <patternFill patternType="none">
          <fgColor theme="6" tint="0.79998168889431442"/>
          <bgColor auto="1"/>
        </patternFill>
      </fill>
      <alignment horizontal="general" vertical="center" textRotation="0" wrapText="1" indent="0" justifyLastLine="0" shrinkToFit="0" readingOrder="0"/>
      <border diagonalUp="0" diagonalDown="0">
        <left/>
        <right/>
        <top style="thin">
          <color theme="6" tint="0.39997558519241921"/>
        </top>
        <bottom/>
      </border>
      <protection locked="1" hidden="0"/>
    </dxf>
    <dxf>
      <font>
        <b val="0"/>
        <i val="0"/>
        <strike val="0"/>
        <condense val="0"/>
        <extend val="0"/>
        <outline val="0"/>
        <shadow val="0"/>
        <u val="none"/>
        <vertAlign val="baseline"/>
        <sz val="11"/>
        <color rgb="FF000000"/>
        <name val="Calibri"/>
        <family val="2"/>
        <scheme val="minor"/>
      </font>
      <fill>
        <patternFill patternType="solid">
          <fgColor theme="6" tint="0.79998168889431442"/>
          <bgColor theme="6" tint="0.79998168889431442"/>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center" textRotation="0" wrapText="1" indent="0" justifyLastLine="0" shrinkToFit="0" readingOrder="0"/>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center" textRotation="0" wrapText="0" indent="0" justifyLastLine="0" shrinkToFit="0" readingOrder="0"/>
      <protection locked="1" hidden="0"/>
    </dxf>
    <dxf>
      <protection locked="1" hidden="0"/>
    </dxf>
    <dxf>
      <border outline="0">
        <bottom style="thin">
          <color rgb="FFC9C9C9"/>
        </bottom>
      </border>
    </dxf>
    <dxf>
      <protection locked="1" hidden="0"/>
    </dxf>
    <dxf>
      <font>
        <b val="0"/>
        <i val="0"/>
        <strike val="0"/>
        <condense val="0"/>
        <extend val="0"/>
        <outline val="0"/>
        <shadow val="0"/>
        <u val="none"/>
        <vertAlign val="baseline"/>
        <sz val="11"/>
        <color rgb="FF000000"/>
        <name val="Calibri"/>
        <family val="2"/>
        <scheme val="none"/>
      </font>
      <fill>
        <patternFill patternType="solid">
          <fgColor rgb="FFEDEDED"/>
          <bgColor rgb="FFEDEDED"/>
        </patternFill>
      </fill>
      <alignment horizontal="general" vertical="center" textRotation="0" wrapText="0" indent="0" justifyLastLine="0" shrinkToFit="0" readingOrder="0"/>
      <protection locked="1" hidden="0"/>
    </dxf>
    <dxf>
      <font>
        <b/>
        <i val="0"/>
        <strike val="0"/>
        <condense val="0"/>
        <extend val="0"/>
        <outline val="0"/>
        <shadow val="0"/>
        <u val="none"/>
        <vertAlign val="baseline"/>
        <sz val="11"/>
        <color theme="1" tint="4.9989318521683403E-2"/>
        <name val="Calibri"/>
        <family val="2"/>
        <scheme val="minor"/>
      </font>
      <fill>
        <patternFill patternType="solid">
          <fgColor indexed="64"/>
          <bgColor rgb="FFFF9627"/>
        </patternFill>
      </fill>
      <alignment horizontal="center" vertical="center" textRotation="0" wrapText="1" indent="0" justifyLastLine="0" shrinkToFit="0" readingOrder="0"/>
      <border diagonalUp="0" diagonalDown="0" outline="0">
        <left style="thin">
          <color theme="0"/>
        </left>
        <right style="thin">
          <color theme="0"/>
        </right>
        <top/>
        <bottom/>
      </border>
      <protection locked="1" hidden="0"/>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ont>
        <b val="0"/>
        <i val="0"/>
        <strike val="0"/>
        <condense val="0"/>
        <extend val="0"/>
        <outline val="0"/>
        <shadow val="0"/>
        <u val="none"/>
        <vertAlign val="baseline"/>
        <sz val="11"/>
        <color rgb="FF000000"/>
        <name val="Calibri"/>
        <family val="2"/>
        <scheme val="minor"/>
      </font>
      <numFmt numFmtId="3" formatCode="#,##0"/>
      <fill>
        <patternFill patternType="solid">
          <fgColor indexed="64"/>
          <bgColor rgb="FFFF0000"/>
        </patternFill>
      </fill>
      <alignment horizontal="left" vertical="center" textRotation="0" wrapText="0" indent="0" justifyLastLine="0" shrinkToFit="0" readingOrder="0"/>
      <border outline="0">
        <left style="medium">
          <color rgb="FFFF9627"/>
        </left>
      </border>
    </dxf>
    <dxf>
      <font>
        <b/>
        <i val="0"/>
        <strike val="0"/>
        <condense val="0"/>
        <extend val="0"/>
        <outline val="0"/>
        <shadow val="0"/>
        <u val="none"/>
        <vertAlign val="baseline"/>
        <sz val="11"/>
        <color rgb="FF000000"/>
        <name val="Calibri"/>
        <family val="2"/>
        <scheme val="minor"/>
      </font>
      <numFmt numFmtId="3" formatCode="#,##0"/>
      <fill>
        <patternFill patternType="solid">
          <fgColor indexed="64"/>
          <bgColor rgb="FFFF9627"/>
        </patternFill>
      </fill>
      <alignment horizontal="center" vertical="center" textRotation="0" wrapText="1" indent="0" justifyLastLine="0" shrinkToFit="0" readingOrder="0"/>
      <border diagonalUp="0" diagonalDown="0" outline="0">
        <left style="thin">
          <color rgb="FFFF9627"/>
        </left>
        <right style="medium">
          <color rgb="FFFF9627"/>
        </right>
        <top style="thin">
          <color rgb="FFFF9627"/>
        </top>
        <bottom style="thin">
          <color rgb="FFFF9627"/>
        </bottom>
      </border>
    </dxf>
    <dxf>
      <font>
        <b/>
        <i val="0"/>
        <strike val="0"/>
        <condense val="0"/>
        <extend val="0"/>
        <outline val="0"/>
        <shadow val="0"/>
        <u val="none"/>
        <vertAlign val="baseline"/>
        <sz val="11"/>
        <color rgb="FF000000"/>
        <name val="Calibri"/>
        <family val="2"/>
        <scheme val="minor"/>
      </font>
      <numFmt numFmtId="3"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rgb="FFFF9627"/>
        </left>
        <right style="thin">
          <color rgb="FFFF9627"/>
        </right>
        <top style="thin">
          <color rgb="FFFF9627"/>
        </top>
        <bottom style="thin">
          <color rgb="FFFF9627"/>
        </bottom>
      </border>
    </dxf>
    <dxf>
      <font>
        <b/>
        <i val="0"/>
        <strike val="0"/>
        <condense val="0"/>
        <extend val="0"/>
        <outline val="0"/>
        <shadow val="0"/>
        <u val="none"/>
        <vertAlign val="baseline"/>
        <sz val="11"/>
        <color rgb="FF000000"/>
        <name val="Calibri"/>
        <family val="2"/>
        <scheme val="minor"/>
      </font>
      <numFmt numFmtId="3" formatCode="#,##0"/>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rgb="FFFF9627"/>
        </left>
        <right style="thin">
          <color rgb="FFFF9627"/>
        </right>
        <top style="thin">
          <color rgb="FFFF9627"/>
        </top>
        <bottom style="thin">
          <color rgb="FFFF9627"/>
        </bottom>
        <vertical style="thin">
          <color rgb="FFFF9627"/>
        </vertical>
        <horizontal style="thin">
          <color rgb="FFFF9627"/>
        </horizontal>
      </border>
    </dxf>
    <dxf>
      <font>
        <b val="0"/>
        <i val="0"/>
        <strike val="0"/>
        <condense val="0"/>
        <extend val="0"/>
        <outline val="0"/>
        <shadow val="0"/>
        <u val="none"/>
        <vertAlign val="baseline"/>
        <sz val="11"/>
        <color rgb="FF000000"/>
        <name val="Calibri"/>
        <family val="2"/>
        <scheme val="minor"/>
      </font>
      <numFmt numFmtId="3" formatCode="#,##0"/>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rgb="FFFF9627"/>
        </left>
        <right style="thin">
          <color rgb="FFFF9627"/>
        </right>
        <top style="thin">
          <color rgb="FFFF9627"/>
        </top>
        <bottom style="thin">
          <color rgb="FFFF9627"/>
        </bottom>
        <vertical style="thin">
          <color rgb="FFFF9627"/>
        </vertical>
        <horizontal style="thin">
          <color rgb="FFFF9627"/>
        </horizontal>
      </border>
    </dxf>
    <dxf>
      <font>
        <b val="0"/>
        <i val="0"/>
        <strike val="0"/>
        <condense val="0"/>
        <extend val="0"/>
        <outline val="0"/>
        <shadow val="0"/>
        <u val="none"/>
        <vertAlign val="baseline"/>
        <sz val="11"/>
        <color rgb="FF000000"/>
        <name val="Calibri"/>
        <family val="2"/>
        <scheme val="minor"/>
      </font>
      <numFmt numFmtId="3" formatCode="#,##0"/>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rgb="FFFF9627"/>
        </left>
        <right style="thin">
          <color rgb="FFFF9627"/>
        </right>
        <top style="thin">
          <color rgb="FFFF9627"/>
        </top>
        <bottom style="thin">
          <color rgb="FFFF9627"/>
        </bottom>
        <vertical style="thin">
          <color rgb="FFFF9627"/>
        </vertical>
        <horizontal style="thin">
          <color rgb="FFFF9627"/>
        </horizontal>
      </border>
    </dxf>
    <dxf>
      <font>
        <b val="0"/>
        <strike val="0"/>
        <outline val="0"/>
        <shadow val="0"/>
        <u val="none"/>
        <vertAlign val="baseline"/>
        <sz val="11"/>
        <color rgb="FF000000"/>
        <name val="Calibri"/>
        <family val="2"/>
        <scheme val="minor"/>
      </font>
      <numFmt numFmtId="3" formatCode="#,##0"/>
      <fill>
        <patternFill patternType="none">
          <fgColor indexed="64"/>
          <bgColor theme="0" tint="-0.14999847407452621"/>
        </patternFill>
      </fill>
      <alignment horizontal="center" vertical="center" textRotation="0" wrapText="0" indent="0" justifyLastLine="0" shrinkToFit="0" readingOrder="0"/>
      <border diagonalUp="0" diagonalDown="0">
        <left style="thin">
          <color rgb="FFFF9627"/>
        </left>
        <right style="thin">
          <color rgb="FFFF9627"/>
        </right>
        <top style="thin">
          <color rgb="FFFF9627"/>
        </top>
        <bottom style="thin">
          <color rgb="FFFF9627"/>
        </bottom>
        <vertical style="thin">
          <color rgb="FFFF9627"/>
        </vertical>
        <horizontal style="thin">
          <color rgb="FFFF9627"/>
        </horizontal>
      </border>
    </dxf>
    <dxf>
      <font>
        <b val="0"/>
        <strike val="0"/>
        <outline val="0"/>
        <shadow val="0"/>
        <u val="none"/>
        <vertAlign val="baseline"/>
        <sz val="11"/>
        <name val="Calibri"/>
        <family val="2"/>
        <scheme val="minor"/>
      </font>
      <numFmt numFmtId="3" formatCode="#,##0"/>
      <fill>
        <patternFill patternType="none">
          <fgColor indexed="64"/>
          <bgColor theme="0" tint="-0.14999847407452621"/>
        </patternFill>
      </fill>
      <alignment horizontal="center" vertical="center" textRotation="0" wrapText="1" indent="0" justifyLastLine="0" shrinkToFit="0" readingOrder="0"/>
      <border diagonalUp="0" diagonalDown="0">
        <left style="thin">
          <color rgb="FFFF9627"/>
        </left>
        <right style="thin">
          <color rgb="FFFF9627"/>
        </right>
        <top style="thin">
          <color rgb="FFFF9627"/>
        </top>
        <bottom style="thin">
          <color rgb="FFFF9627"/>
        </bottom>
        <vertical style="thin">
          <color rgb="FFFF9627"/>
        </vertical>
        <horizontal style="thin">
          <color rgb="FFFF9627"/>
        </horizontal>
      </border>
    </dxf>
    <dxf>
      <font>
        <b val="0"/>
        <strike val="0"/>
        <outline val="0"/>
        <shadow val="0"/>
        <u val="none"/>
        <vertAlign val="baseline"/>
        <sz val="11"/>
        <name val="Calibri"/>
        <family val="2"/>
        <scheme val="minor"/>
      </font>
      <numFmt numFmtId="3" formatCode="#,##0"/>
      <fill>
        <patternFill patternType="none">
          <fgColor indexed="64"/>
          <bgColor theme="0" tint="-0.14999847407452621"/>
        </patternFill>
      </fill>
      <alignment horizontal="center" vertical="center" textRotation="0" wrapText="1" indent="0" justifyLastLine="0" shrinkToFit="0" readingOrder="0"/>
      <border diagonalUp="0" diagonalDown="0">
        <left style="thin">
          <color rgb="FFFF9627"/>
        </left>
        <right style="thin">
          <color rgb="FFFF9627"/>
        </right>
        <top style="thin">
          <color rgb="FFFF9627"/>
        </top>
        <bottom style="thin">
          <color rgb="FFFF9627"/>
        </bottom>
        <vertical style="thin">
          <color rgb="FFFF9627"/>
        </vertical>
        <horizontal style="thin">
          <color rgb="FFFF9627"/>
        </horizontal>
      </border>
    </dxf>
    <dxf>
      <font>
        <b val="0"/>
        <strike val="0"/>
        <outline val="0"/>
        <shadow val="0"/>
        <u val="none"/>
        <vertAlign val="baseline"/>
        <sz val="11"/>
        <name val="Calibri"/>
        <family val="2"/>
        <scheme val="minor"/>
      </font>
      <numFmt numFmtId="3" formatCode="#,##0"/>
      <fill>
        <patternFill patternType="none">
          <fgColor indexed="64"/>
          <bgColor theme="0" tint="-0.14999847407452621"/>
        </patternFill>
      </fill>
      <alignment horizontal="center" vertical="center" textRotation="0" wrapText="1" indent="0" justifyLastLine="0" shrinkToFit="0" readingOrder="0"/>
      <border diagonalUp="0" diagonalDown="0">
        <left style="thin">
          <color rgb="FFFF9627"/>
        </left>
        <right style="thin">
          <color rgb="FFFF9627"/>
        </right>
        <top style="thin">
          <color rgb="FFFF9627"/>
        </top>
        <bottom style="thin">
          <color rgb="FFFF9627"/>
        </bottom>
        <vertical style="thin">
          <color rgb="FFFF9627"/>
        </vertical>
        <horizontal style="thin">
          <color rgb="FFFF9627"/>
        </horizontal>
      </border>
    </dxf>
    <dxf>
      <font>
        <b val="0"/>
        <strike val="0"/>
        <outline val="0"/>
        <shadow val="0"/>
        <u val="none"/>
        <vertAlign val="baseline"/>
        <sz val="11"/>
        <name val="Calibri"/>
        <family val="2"/>
        <scheme val="minor"/>
      </font>
      <numFmt numFmtId="3" formatCode="#,##0"/>
      <fill>
        <patternFill patternType="none">
          <fgColor indexed="64"/>
          <bgColor theme="0" tint="-0.14999847407452621"/>
        </patternFill>
      </fill>
      <alignment horizontal="center" vertical="center" textRotation="0" wrapText="1" indent="0" justifyLastLine="0" shrinkToFit="0" readingOrder="0"/>
      <border diagonalUp="0" diagonalDown="0">
        <left style="thin">
          <color rgb="FFFF9627"/>
        </left>
        <right style="thin">
          <color rgb="FFFF9627"/>
        </right>
        <top style="thin">
          <color rgb="FFFF9627"/>
        </top>
        <bottom style="thin">
          <color rgb="FFFF9627"/>
        </bottom>
        <vertical style="thin">
          <color rgb="FFFF9627"/>
        </vertical>
        <horizontal style="thin">
          <color rgb="FFFF9627"/>
        </horizontal>
      </border>
    </dxf>
    <dxf>
      <font>
        <b val="0"/>
        <strike val="0"/>
        <outline val="0"/>
        <shadow val="0"/>
        <u val="none"/>
        <vertAlign val="baseline"/>
        <sz val="11"/>
        <color rgb="FF000000"/>
        <name val="Calibri"/>
        <family val="2"/>
        <scheme val="minor"/>
      </font>
      <numFmt numFmtId="3" formatCode="#,##0"/>
      <fill>
        <patternFill patternType="none">
          <fgColor indexed="64"/>
          <bgColor theme="0" tint="-0.14999847407452621"/>
        </patternFill>
      </fill>
      <alignment horizontal="center" vertical="center" textRotation="0" wrapText="1" indent="0" justifyLastLine="0" shrinkToFit="0" readingOrder="0"/>
      <border diagonalUp="0" diagonalDown="0">
        <left style="thin">
          <color rgb="FFFF9627"/>
        </left>
        <right style="thin">
          <color rgb="FFFF9627"/>
        </right>
        <top style="thin">
          <color rgb="FFFF9627"/>
        </top>
        <bottom style="thin">
          <color rgb="FFFF9627"/>
        </bottom>
        <vertical style="thin">
          <color rgb="FFFF9627"/>
        </vertical>
        <horizontal style="thin">
          <color rgb="FFFF9627"/>
        </horizontal>
      </border>
    </dxf>
    <dxf>
      <font>
        <b/>
        <i val="0"/>
        <strike val="0"/>
        <condense val="0"/>
        <extend val="0"/>
        <outline val="0"/>
        <shadow val="0"/>
        <u val="none"/>
        <vertAlign val="baseline"/>
        <sz val="11"/>
        <color auto="1"/>
        <name val="Calibri"/>
        <family val="2"/>
        <scheme val="minor"/>
      </font>
      <numFmt numFmtId="3" formatCode="#,##0"/>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rgb="FFFF9627"/>
        </left>
        <right style="thin">
          <color rgb="FFFF9627"/>
        </right>
        <top style="thin">
          <color rgb="FFFF9627"/>
        </top>
        <bottom style="thin">
          <color rgb="FFFF9627"/>
        </bottom>
        <vertical style="thin">
          <color rgb="FFFF9627"/>
        </vertical>
        <horizontal style="thin">
          <color rgb="FFFF9627"/>
        </horizontal>
      </border>
    </dxf>
    <dxf>
      <font>
        <b/>
        <i val="0"/>
        <strike val="0"/>
        <condense val="0"/>
        <extend val="0"/>
        <outline val="0"/>
        <shadow val="0"/>
        <u val="none"/>
        <vertAlign val="baseline"/>
        <sz val="11"/>
        <color auto="1"/>
        <name val="Calibri"/>
        <family val="2"/>
        <scheme val="minor"/>
      </font>
      <numFmt numFmtId="3" formatCode="#,##0"/>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rgb="FFFF9627"/>
        </left>
        <right style="thin">
          <color rgb="FFFF9627"/>
        </right>
        <top style="thin">
          <color rgb="FFFF9627"/>
        </top>
        <bottom style="thin">
          <color rgb="FFFF9627"/>
        </bottom>
        <vertical style="thin">
          <color rgb="FFFF9627"/>
        </vertical>
        <horizontal style="thin">
          <color rgb="FFFF9627"/>
        </horizontal>
      </border>
    </dxf>
    <dxf>
      <font>
        <b/>
        <i val="0"/>
        <strike val="0"/>
        <condense val="0"/>
        <extend val="0"/>
        <outline val="0"/>
        <shadow val="0"/>
        <u val="none"/>
        <vertAlign val="baseline"/>
        <sz val="11"/>
        <color auto="1"/>
        <name val="Calibri"/>
        <family val="2"/>
        <scheme val="minor"/>
      </font>
      <numFmt numFmtId="3" formatCode="#,##0"/>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rgb="FFFF9627"/>
        </left>
        <right style="thin">
          <color rgb="FFFF9627"/>
        </right>
        <top style="thin">
          <color rgb="FFFF9627"/>
        </top>
        <bottom style="thin">
          <color rgb="FFFF9627"/>
        </bottom>
        <vertical style="thin">
          <color rgb="FFFF9627"/>
        </vertical>
        <horizontal style="thin">
          <color rgb="FFFF9627"/>
        </horizontal>
      </border>
    </dxf>
    <dxf>
      <font>
        <b val="0"/>
        <i val="0"/>
        <strike val="0"/>
        <condense val="0"/>
        <extend val="0"/>
        <outline val="0"/>
        <shadow val="0"/>
        <u val="none"/>
        <vertAlign val="baseline"/>
        <sz val="11"/>
        <color theme="1"/>
        <name val="Calibri"/>
        <family val="2"/>
        <scheme val="minor"/>
      </font>
      <numFmt numFmtId="3" formatCode="#,##0"/>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rgb="FFFF9627"/>
        </left>
        <right style="thin">
          <color rgb="FFFF9627"/>
        </right>
        <top style="thin">
          <color rgb="FFFF9627"/>
        </top>
        <bottom style="thin">
          <color rgb="FFFF9627"/>
        </bottom>
        <vertical style="thin">
          <color rgb="FFFF9627"/>
        </vertical>
        <horizontal style="thin">
          <color rgb="FFFF9627"/>
        </horizontal>
      </border>
    </dxf>
    <dxf>
      <font>
        <b val="0"/>
        <i val="0"/>
        <strike val="0"/>
        <condense val="0"/>
        <extend val="0"/>
        <outline val="0"/>
        <shadow val="0"/>
        <u val="none"/>
        <vertAlign val="baseline"/>
        <sz val="11"/>
        <color theme="1"/>
        <name val="Calibri"/>
        <family val="2"/>
        <scheme val="minor"/>
      </font>
      <numFmt numFmtId="3" formatCode="#,##0"/>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rgb="FFFF9627"/>
        </left>
        <right style="thin">
          <color rgb="FFFF9627"/>
        </right>
        <top style="thin">
          <color rgb="FFFF9627"/>
        </top>
        <bottom style="thin">
          <color rgb="FFFF9627"/>
        </bottom>
        <vertical style="thin">
          <color rgb="FFFF9627"/>
        </vertical>
        <horizontal style="thin">
          <color rgb="FFFF9627"/>
        </horizontal>
      </border>
    </dxf>
    <dxf>
      <font>
        <b val="0"/>
        <i val="0"/>
        <strike val="0"/>
        <condense val="0"/>
        <extend val="0"/>
        <outline val="0"/>
        <shadow val="0"/>
        <u val="none"/>
        <vertAlign val="baseline"/>
        <sz val="11"/>
        <color rgb="FF000000"/>
        <name val="Calibri"/>
        <family val="2"/>
        <scheme val="minor"/>
      </font>
      <numFmt numFmtId="3" formatCode="#,##0"/>
      <fill>
        <patternFill patternType="none">
          <fgColor indexed="64"/>
          <bgColor theme="0" tint="-0.14999847407452621"/>
        </patternFill>
      </fill>
      <alignment horizontal="center" vertical="center" textRotation="0" wrapText="1" indent="0" justifyLastLine="0" shrinkToFit="0" readingOrder="0"/>
      <border diagonalUp="0" diagonalDown="0">
        <left style="thin">
          <color rgb="FFFF9627"/>
        </left>
        <right style="thin">
          <color rgb="FFFF9627"/>
        </right>
        <top style="thin">
          <color rgb="FFFF9627"/>
        </top>
        <bottom style="thin">
          <color rgb="FFFF9627"/>
        </bottom>
        <vertical style="thin">
          <color rgb="FFFF9627"/>
        </vertical>
        <horizontal style="thin">
          <color rgb="FFFF9627"/>
        </horizontal>
      </border>
    </dxf>
    <dxf>
      <font>
        <b val="0"/>
        <i val="0"/>
        <strike val="0"/>
        <condense val="0"/>
        <extend val="0"/>
        <outline val="0"/>
        <shadow val="0"/>
        <u val="none"/>
        <vertAlign val="baseline"/>
        <sz val="11"/>
        <color theme="1"/>
        <name val="Calibri"/>
        <family val="2"/>
        <scheme val="minor"/>
      </font>
      <numFmt numFmtId="3" formatCode="#,##0"/>
      <fill>
        <patternFill patternType="none">
          <fgColor indexed="64"/>
          <bgColor theme="0" tint="-0.14999847407452621"/>
        </patternFill>
      </fill>
      <alignment horizontal="center" vertical="center" textRotation="0" wrapText="1" indent="0" justifyLastLine="0" shrinkToFit="0" readingOrder="0"/>
      <border diagonalUp="0" diagonalDown="0">
        <left style="thin">
          <color rgb="FFFF9627"/>
        </left>
        <right style="thin">
          <color rgb="FFFF9627"/>
        </right>
        <top style="thin">
          <color rgb="FFFF9627"/>
        </top>
        <bottom style="thin">
          <color rgb="FFFF9627"/>
        </bottom>
        <vertical style="thin">
          <color rgb="FFFF9627"/>
        </vertical>
        <horizontal style="thin">
          <color rgb="FFFF9627"/>
        </horizontal>
      </border>
    </dxf>
    <dxf>
      <font>
        <b val="0"/>
        <i val="0"/>
        <strike val="0"/>
        <condense val="0"/>
        <extend val="0"/>
        <outline val="0"/>
        <shadow val="0"/>
        <u val="none"/>
        <vertAlign val="baseline"/>
        <sz val="11"/>
        <color theme="1"/>
        <name val="Calibri"/>
        <family val="2"/>
        <scheme val="minor"/>
      </font>
      <numFmt numFmtId="3" formatCode="#,##0"/>
      <fill>
        <patternFill patternType="none">
          <fgColor indexed="64"/>
          <bgColor theme="0" tint="-0.14999847407452621"/>
        </patternFill>
      </fill>
      <alignment horizontal="center" vertical="center" textRotation="0" wrapText="1" indent="0" justifyLastLine="0" shrinkToFit="0" readingOrder="0"/>
      <border diagonalUp="0" diagonalDown="0">
        <left style="thin">
          <color rgb="FFFF9627"/>
        </left>
        <right style="thin">
          <color rgb="FFFF9627"/>
        </right>
        <top style="thin">
          <color rgb="FFFF9627"/>
        </top>
        <bottom style="thin">
          <color rgb="FFFF9627"/>
        </bottom>
        <vertical style="thin">
          <color rgb="FFFF9627"/>
        </vertical>
        <horizontal style="thin">
          <color rgb="FFFF9627"/>
        </horizontal>
      </border>
    </dxf>
    <dxf>
      <font>
        <b val="0"/>
        <i val="0"/>
        <strike val="0"/>
        <condense val="0"/>
        <extend val="0"/>
        <outline val="0"/>
        <shadow val="0"/>
        <u val="none"/>
        <vertAlign val="baseline"/>
        <sz val="11"/>
        <color theme="1"/>
        <name val="Calibri"/>
        <family val="2"/>
        <scheme val="minor"/>
      </font>
      <numFmt numFmtId="3" formatCode="#,##0"/>
      <fill>
        <patternFill patternType="none">
          <fgColor indexed="64"/>
          <bgColor theme="0" tint="-0.14999847407452621"/>
        </patternFill>
      </fill>
      <alignment horizontal="center" vertical="center" textRotation="0" wrapText="1" indent="0" justifyLastLine="0" shrinkToFit="0" readingOrder="0"/>
      <border diagonalUp="0" diagonalDown="0">
        <left style="thin">
          <color rgb="FFFF9627"/>
        </left>
        <right style="thin">
          <color rgb="FFFF9627"/>
        </right>
        <top style="thin">
          <color rgb="FFFF9627"/>
        </top>
        <bottom style="thin">
          <color rgb="FFFF9627"/>
        </bottom>
        <vertical style="thin">
          <color rgb="FFFF9627"/>
        </vertical>
        <horizontal style="thin">
          <color rgb="FFFF9627"/>
        </horizontal>
      </border>
    </dxf>
    <dxf>
      <font>
        <b val="0"/>
        <i val="0"/>
        <strike val="0"/>
        <condense val="0"/>
        <extend val="0"/>
        <outline val="0"/>
        <shadow val="0"/>
        <u val="none"/>
        <vertAlign val="baseline"/>
        <sz val="11"/>
        <color theme="1"/>
        <name val="Calibri"/>
        <family val="2"/>
        <scheme val="minor"/>
      </font>
      <numFmt numFmtId="3" formatCode="#,##0"/>
      <fill>
        <patternFill patternType="none">
          <fgColor indexed="64"/>
          <bgColor theme="0" tint="-0.14999847407452621"/>
        </patternFill>
      </fill>
      <alignment horizontal="center" vertical="center" textRotation="0" wrapText="1" indent="0" justifyLastLine="0" shrinkToFit="0" readingOrder="0"/>
      <border diagonalUp="0" diagonalDown="0">
        <left style="thin">
          <color rgb="FFFF9627"/>
        </left>
        <right style="thin">
          <color rgb="FFFF9627"/>
        </right>
        <top style="thin">
          <color rgb="FFFF9627"/>
        </top>
        <bottom style="thin">
          <color rgb="FFFF9627"/>
        </bottom>
        <vertical style="thin">
          <color rgb="FFFF9627"/>
        </vertical>
        <horizontal style="thin">
          <color rgb="FFFF9627"/>
        </horizontal>
      </border>
    </dxf>
    <dxf>
      <font>
        <b val="0"/>
        <i val="0"/>
        <strike val="0"/>
        <condense val="0"/>
        <extend val="0"/>
        <outline val="0"/>
        <shadow val="0"/>
        <u val="none"/>
        <vertAlign val="baseline"/>
        <sz val="11"/>
        <color theme="1"/>
        <name val="Calibri"/>
        <family val="2"/>
        <scheme val="minor"/>
      </font>
      <numFmt numFmtId="3" formatCode="#,##0"/>
      <fill>
        <patternFill patternType="none">
          <fgColor indexed="64"/>
          <bgColor theme="0" tint="-0.14999847407452621"/>
        </patternFill>
      </fill>
      <alignment horizontal="center" vertical="center" textRotation="0" wrapText="1" indent="0" justifyLastLine="0" shrinkToFit="0" readingOrder="0"/>
      <border diagonalUp="0" diagonalDown="0">
        <left style="medium">
          <color rgb="FFFF9627"/>
        </left>
        <right style="thin">
          <color rgb="FFFF9627"/>
        </right>
        <top style="thin">
          <color rgb="FFFF9627"/>
        </top>
        <bottom style="thin">
          <color rgb="FFFF9627"/>
        </bottom>
        <vertical style="thin">
          <color rgb="FFFF9627"/>
        </vertical>
        <horizontal style="thin">
          <color rgb="FFFF9627"/>
        </horizontal>
      </border>
    </dxf>
    <dxf>
      <font>
        <b val="0"/>
        <i val="0"/>
        <strike val="0"/>
        <condense val="0"/>
        <extend val="0"/>
        <outline val="0"/>
        <shadow val="0"/>
        <u val="none"/>
        <vertAlign val="baseline"/>
        <sz val="11"/>
        <color theme="1"/>
        <name val="Calibri"/>
        <family val="2"/>
        <scheme val="minor"/>
      </font>
      <numFmt numFmtId="3" formatCode="#,##0"/>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9"/>
        <color theme="1"/>
        <name val="Calibri"/>
        <family val="2"/>
        <scheme val="minor"/>
      </font>
      <fill>
        <patternFill patternType="none">
          <fgColor indexed="64"/>
          <bgColor auto="1"/>
        </patternFill>
      </fill>
      <alignment horizontal="general" vertical="center" textRotation="0" wrapText="1" indent="0" justifyLastLine="0" shrinkToFit="0" readingOrder="0"/>
      <border diagonalUp="0" diagonalDown="0" outline="0">
        <left style="thin">
          <color rgb="FFFF9627"/>
        </left>
        <right style="thin">
          <color rgb="FFFF9627"/>
        </right>
        <top style="thin">
          <color rgb="FFFF9627"/>
        </top>
        <bottom style="thin">
          <color rgb="FFFF9627"/>
        </bottom>
      </border>
    </dxf>
    <dxf>
      <font>
        <b val="0"/>
        <i val="0"/>
        <strike val="0"/>
        <condense val="0"/>
        <extend val="0"/>
        <outline val="0"/>
        <shadow val="0"/>
        <u val="none"/>
        <vertAlign val="baseline"/>
        <sz val="9"/>
        <color auto="1"/>
        <name val="Calibri"/>
        <family val="2"/>
        <scheme val="minor"/>
      </font>
      <fill>
        <patternFill patternType="none">
          <fgColor indexed="64"/>
          <bgColor auto="1"/>
        </patternFill>
      </fill>
      <alignment horizontal="general" vertical="center" textRotation="0" wrapText="1" indent="0" justifyLastLine="0" shrinkToFit="0" readingOrder="0"/>
      <border diagonalUp="0" diagonalDown="0" outline="0">
        <left style="thin">
          <color rgb="FFFF9627"/>
        </left>
        <right style="thin">
          <color rgb="FFFF9627"/>
        </right>
        <top style="thin">
          <color rgb="FFFF9627"/>
        </top>
        <bottom/>
      </border>
    </dxf>
    <dxf>
      <font>
        <b val="0"/>
        <strike val="0"/>
        <outline val="0"/>
        <shadow val="0"/>
        <u val="none"/>
        <vertAlign val="baseline"/>
        <sz val="11"/>
        <name val="Calibri"/>
        <family val="2"/>
        <scheme val="minor"/>
      </font>
    </dxf>
    <dxf>
      <font>
        <b/>
        <i val="0"/>
        <strike val="0"/>
        <condense val="0"/>
        <extend val="0"/>
        <outline val="0"/>
        <shadow val="0"/>
        <u val="none"/>
        <vertAlign val="baseline"/>
        <sz val="11"/>
        <color theme="1"/>
        <name val="Calibri"/>
        <family val="2"/>
        <scheme val="minor"/>
      </font>
      <alignment horizontal="center" vertical="center" textRotation="0" wrapText="1" indent="0" justifyLastLine="0" shrinkToFit="0" readingOrder="0"/>
    </dxf>
    <dxf>
      <alignment horizontal="left" vertical="center" textRotation="0" wrapText="0" indent="0" justifyLastLine="0" shrinkToFit="0" readingOrder="0"/>
    </dxf>
    <dxf>
      <alignment horizontal="center" vertical="center" textRotation="0" wrapText="0" indent="0" justifyLastLine="0" shrinkToFit="0" readingOrder="0"/>
    </dxf>
    <dxf>
      <numFmt numFmtId="167" formatCode="m/d/yy"/>
      <alignment horizontal="center" vertical="center" textRotation="0" wrapText="0" indent="0" justifyLastLine="0" shrinkToFit="0" readingOrder="0"/>
    </dxf>
    <dxf>
      <numFmt numFmtId="167" formatCode="m/d/yy"/>
      <alignment horizontal="center" vertical="center" textRotation="0" wrapText="0" indent="0" justifyLastLine="0" shrinkToFit="0" readingOrder="0"/>
    </dxf>
    <dxf>
      <numFmt numFmtId="167" formatCode="m/d/yy"/>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ill>
        <patternFill patternType="solid">
          <fgColor indexed="64"/>
          <bgColor rgb="FFFF9627"/>
        </patternFill>
      </fill>
      <alignment horizontal="center" vertical="center" textRotation="0" wrapText="1" indent="0" justifyLastLine="0" shrinkToFit="0" readingOrder="0"/>
    </dxf>
    <dxf>
      <alignment vertical="center" textRotation="0" indent="0" justifyLastLine="0" shrinkToFit="0" readingOrder="0"/>
      <protection locked="0" hidden="0"/>
    </dxf>
    <dxf>
      <alignment horizontal="center" vertical="center" textRotation="0" wrapText="0" indent="0" justifyLastLine="0" shrinkToFit="0" readingOrder="0"/>
      <protection locked="0" hidden="0"/>
    </dxf>
    <dxf>
      <font>
        <b/>
        <i val="0"/>
        <strike val="0"/>
        <condense val="0"/>
        <extend val="0"/>
        <outline val="0"/>
        <shadow val="0"/>
        <u val="none"/>
        <vertAlign val="baseline"/>
        <sz val="11"/>
        <color theme="1"/>
        <name val="Calibri"/>
        <family val="2"/>
        <scheme val="minor"/>
      </font>
      <alignment horizontal="center" vertical="center" textRotation="0" wrapText="0" indent="0" justifyLastLine="0" shrinkToFit="0" readingOrder="0"/>
      <protection locked="0" hidden="0"/>
    </dxf>
    <dxf>
      <font>
        <b/>
      </font>
      <alignment horizontal="center" vertical="center" textRotation="0" indent="0" justifyLastLine="0" shrinkToFit="0" readingOrder="0"/>
      <protection locked="0" hidden="0"/>
    </dxf>
    <dxf>
      <alignment vertical="center" textRotation="0" indent="0" justifyLastLine="0" shrinkToFit="0" readingOrder="0"/>
      <protection locked="0" hidden="0"/>
    </dxf>
    <dxf>
      <alignment vertical="center" textRotation="0" indent="0" justifyLastLine="0" shrinkToFit="0" readingOrder="0"/>
      <protection locked="0" hidden="0"/>
    </dxf>
    <dxf>
      <border>
        <bottom style="thin">
          <color theme="0"/>
        </bottom>
      </border>
    </dxf>
    <dxf>
      <alignment vertical="center" textRotation="0" indent="0" justifyLastLine="0" shrinkToFit="0" readingOrder="0"/>
      <protection locked="0" hidden="0"/>
    </dxf>
    <dxf>
      <font>
        <strike val="0"/>
        <outline val="0"/>
        <shadow val="0"/>
        <u val="none"/>
        <vertAlign val="baseline"/>
        <sz val="11"/>
        <color theme="1" tint="0.14999847407452621"/>
        <name val="Calibri"/>
        <family val="2"/>
        <scheme val="minor"/>
      </font>
      <fill>
        <patternFill>
          <fgColor indexed="64"/>
          <bgColor rgb="FFFF9627"/>
        </patternFill>
      </fill>
      <alignment horizontal="center" vertical="center" textRotation="0" indent="0" justifyLastLine="0" shrinkToFit="0" readingOrder="0"/>
      <border diagonalUp="0" diagonalDown="0">
        <left style="thin">
          <color theme="0"/>
        </left>
        <right style="thin">
          <color theme="0"/>
        </right>
        <top/>
        <bottom/>
        <vertical style="thin">
          <color theme="0"/>
        </vertical>
        <horizontal/>
      </border>
      <protection locked="1" hidden="0"/>
    </dxf>
  </dxfs>
  <tableStyles count="0" defaultTableStyle="TableStyleMedium2" defaultPivotStyle="PivotStyleLight16"/>
  <colors>
    <mruColors>
      <color rgb="FFFF9627"/>
      <color rgb="FFDF862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microsoft.com/office/2017/10/relationships/person" Target="persons/person.xml"/><Relationship Id="rId30"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3.png"/></Relationships>
</file>

<file path=xl/drawings/_rels/drawing14.xml.rels><?xml version="1.0" encoding="UTF-8" standalone="yes"?>
<Relationships xmlns="http://schemas.openxmlformats.org/package/2006/relationships"><Relationship Id="rId1" Type="http://schemas.openxmlformats.org/officeDocument/2006/relationships/image" Target="../media/image3.png"/></Relationships>
</file>

<file path=xl/drawings/_rels/drawing15.xml.rels><?xml version="1.0" encoding="UTF-8" standalone="yes"?>
<Relationships xmlns="http://schemas.openxmlformats.org/package/2006/relationships"><Relationship Id="rId1" Type="http://schemas.openxmlformats.org/officeDocument/2006/relationships/image" Target="../media/image3.png"/></Relationships>
</file>

<file path=xl/drawings/_rels/drawing16.xml.rels><?xml version="1.0" encoding="UTF-8" standalone="yes"?>
<Relationships xmlns="http://schemas.openxmlformats.org/package/2006/relationships"><Relationship Id="rId1" Type="http://schemas.openxmlformats.org/officeDocument/2006/relationships/image" Target="../media/image3.png"/></Relationships>
</file>

<file path=xl/drawings/_rels/drawing17.xml.rels><?xml version="1.0" encoding="UTF-8" standalone="yes"?>
<Relationships xmlns="http://schemas.openxmlformats.org/package/2006/relationships"><Relationship Id="rId1" Type="http://schemas.openxmlformats.org/officeDocument/2006/relationships/image" Target="../media/image3.png"/></Relationships>
</file>

<file path=xl/drawings/_rels/drawing18.xml.rels><?xml version="1.0" encoding="UTF-8" standalone="yes"?>
<Relationships xmlns="http://schemas.openxmlformats.org/package/2006/relationships"><Relationship Id="rId1" Type="http://schemas.openxmlformats.org/officeDocument/2006/relationships/image" Target="../media/image3.png"/></Relationships>
</file>

<file path=xl/drawings/_rels/drawing19.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111760</xdr:colOff>
      <xdr:row>0</xdr:row>
      <xdr:rowOff>121920</xdr:rowOff>
    </xdr:from>
    <xdr:to>
      <xdr:col>1</xdr:col>
      <xdr:colOff>751839</xdr:colOff>
      <xdr:row>0</xdr:row>
      <xdr:rowOff>440220</xdr:rowOff>
    </xdr:to>
    <xdr:pic>
      <xdr:nvPicPr>
        <xdr:cNvPr id="2" name="Picture 1">
          <a:extLst>
            <a:ext uri="{FF2B5EF4-FFF2-40B4-BE49-F238E27FC236}">
              <a16:creationId xmlns:a16="http://schemas.microsoft.com/office/drawing/2014/main" id="{7E9B6E04-D517-D54B-B30F-3AD898083B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1760" y="121920"/>
          <a:ext cx="894079" cy="3183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91440</xdr:colOff>
      <xdr:row>0</xdr:row>
      <xdr:rowOff>106643</xdr:rowOff>
    </xdr:from>
    <xdr:to>
      <xdr:col>0</xdr:col>
      <xdr:colOff>1191348</xdr:colOff>
      <xdr:row>0</xdr:row>
      <xdr:rowOff>500781</xdr:rowOff>
    </xdr:to>
    <xdr:pic>
      <xdr:nvPicPr>
        <xdr:cNvPr id="2" name="Picture 1">
          <a:extLst>
            <a:ext uri="{FF2B5EF4-FFF2-40B4-BE49-F238E27FC236}">
              <a16:creationId xmlns:a16="http://schemas.microsoft.com/office/drawing/2014/main" id="{93F02BDE-12CB-4415-8747-D1F92435F0D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1440" y="106643"/>
          <a:ext cx="1099908" cy="39413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91440</xdr:colOff>
      <xdr:row>0</xdr:row>
      <xdr:rowOff>106643</xdr:rowOff>
    </xdr:from>
    <xdr:to>
      <xdr:col>0</xdr:col>
      <xdr:colOff>1191348</xdr:colOff>
      <xdr:row>0</xdr:row>
      <xdr:rowOff>500781</xdr:rowOff>
    </xdr:to>
    <xdr:pic>
      <xdr:nvPicPr>
        <xdr:cNvPr id="2" name="Picture 1">
          <a:extLst>
            <a:ext uri="{FF2B5EF4-FFF2-40B4-BE49-F238E27FC236}">
              <a16:creationId xmlns:a16="http://schemas.microsoft.com/office/drawing/2014/main" id="{ADDB21D8-FCA4-429E-A303-E9C0CF4AB87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1440" y="106643"/>
          <a:ext cx="1099908" cy="39413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91440</xdr:colOff>
      <xdr:row>0</xdr:row>
      <xdr:rowOff>106643</xdr:rowOff>
    </xdr:from>
    <xdr:to>
      <xdr:col>0</xdr:col>
      <xdr:colOff>1191348</xdr:colOff>
      <xdr:row>0</xdr:row>
      <xdr:rowOff>500781</xdr:rowOff>
    </xdr:to>
    <xdr:pic>
      <xdr:nvPicPr>
        <xdr:cNvPr id="2" name="Picture 1">
          <a:extLst>
            <a:ext uri="{FF2B5EF4-FFF2-40B4-BE49-F238E27FC236}">
              <a16:creationId xmlns:a16="http://schemas.microsoft.com/office/drawing/2014/main" id="{D60B05EE-0DB8-4811-9F1B-9AE19C1E57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1440" y="106643"/>
          <a:ext cx="1099908" cy="394138"/>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oneCellAnchor>
    <xdr:from>
      <xdr:col>0</xdr:col>
      <xdr:colOff>106849</xdr:colOff>
      <xdr:row>0</xdr:row>
      <xdr:rowOff>83306</xdr:rowOff>
    </xdr:from>
    <xdr:ext cx="847753" cy="304481"/>
    <xdr:pic>
      <xdr:nvPicPr>
        <xdr:cNvPr id="2" name="Picture 1">
          <a:extLst>
            <a:ext uri="{FF2B5EF4-FFF2-40B4-BE49-F238E27FC236}">
              <a16:creationId xmlns:a16="http://schemas.microsoft.com/office/drawing/2014/main" id="{6042F793-0223-435A-9929-299B4B16E00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849" y="83306"/>
          <a:ext cx="847753" cy="304481"/>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106849</xdr:colOff>
      <xdr:row>0</xdr:row>
      <xdr:rowOff>83306</xdr:rowOff>
    </xdr:from>
    <xdr:ext cx="847753" cy="304481"/>
    <xdr:pic>
      <xdr:nvPicPr>
        <xdr:cNvPr id="2" name="Picture 1">
          <a:extLst>
            <a:ext uri="{FF2B5EF4-FFF2-40B4-BE49-F238E27FC236}">
              <a16:creationId xmlns:a16="http://schemas.microsoft.com/office/drawing/2014/main" id="{2C193E51-1A9C-4C1F-9FBA-3ED1E34839F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849" y="83306"/>
          <a:ext cx="847753" cy="304481"/>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0</xdr:col>
      <xdr:colOff>106849</xdr:colOff>
      <xdr:row>0</xdr:row>
      <xdr:rowOff>83306</xdr:rowOff>
    </xdr:from>
    <xdr:ext cx="847753" cy="304481"/>
    <xdr:pic>
      <xdr:nvPicPr>
        <xdr:cNvPr id="2" name="Picture 1">
          <a:extLst>
            <a:ext uri="{FF2B5EF4-FFF2-40B4-BE49-F238E27FC236}">
              <a16:creationId xmlns:a16="http://schemas.microsoft.com/office/drawing/2014/main" id="{9347F6B2-69FE-4DDC-9190-3ED40B12FF1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849" y="83306"/>
          <a:ext cx="847753" cy="304481"/>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0</xdr:col>
      <xdr:colOff>106849</xdr:colOff>
      <xdr:row>0</xdr:row>
      <xdr:rowOff>83306</xdr:rowOff>
    </xdr:from>
    <xdr:ext cx="847753" cy="304481"/>
    <xdr:pic>
      <xdr:nvPicPr>
        <xdr:cNvPr id="2" name="Picture 1">
          <a:extLst>
            <a:ext uri="{FF2B5EF4-FFF2-40B4-BE49-F238E27FC236}">
              <a16:creationId xmlns:a16="http://schemas.microsoft.com/office/drawing/2014/main" id="{B65B3035-BCB2-4D4E-8800-C31AA3E141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849" y="83306"/>
          <a:ext cx="847753" cy="304481"/>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0</xdr:col>
      <xdr:colOff>106849</xdr:colOff>
      <xdr:row>0</xdr:row>
      <xdr:rowOff>83306</xdr:rowOff>
    </xdr:from>
    <xdr:ext cx="847753" cy="304481"/>
    <xdr:pic>
      <xdr:nvPicPr>
        <xdr:cNvPr id="2" name="Picture 1">
          <a:extLst>
            <a:ext uri="{FF2B5EF4-FFF2-40B4-BE49-F238E27FC236}">
              <a16:creationId xmlns:a16="http://schemas.microsoft.com/office/drawing/2014/main" id="{84FD10F0-598B-458C-BFA0-84FA253106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849" y="83306"/>
          <a:ext cx="847753" cy="304481"/>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0</xdr:col>
      <xdr:colOff>106849</xdr:colOff>
      <xdr:row>0</xdr:row>
      <xdr:rowOff>83306</xdr:rowOff>
    </xdr:from>
    <xdr:ext cx="847753" cy="304481"/>
    <xdr:pic>
      <xdr:nvPicPr>
        <xdr:cNvPr id="2" name="Picture 1">
          <a:extLst>
            <a:ext uri="{FF2B5EF4-FFF2-40B4-BE49-F238E27FC236}">
              <a16:creationId xmlns:a16="http://schemas.microsoft.com/office/drawing/2014/main" id="{0C0CC0DD-1413-4B5F-80F9-A7E37301145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849" y="83306"/>
          <a:ext cx="847753" cy="304481"/>
        </a:xfrm>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0</xdr:col>
      <xdr:colOff>106849</xdr:colOff>
      <xdr:row>0</xdr:row>
      <xdr:rowOff>83306</xdr:rowOff>
    </xdr:from>
    <xdr:ext cx="847753" cy="304481"/>
    <xdr:pic>
      <xdr:nvPicPr>
        <xdr:cNvPr id="2" name="Picture 1">
          <a:extLst>
            <a:ext uri="{FF2B5EF4-FFF2-40B4-BE49-F238E27FC236}">
              <a16:creationId xmlns:a16="http://schemas.microsoft.com/office/drawing/2014/main" id="{0FA53113-8D53-4667-AD5F-298AF7B1431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849" y="83306"/>
          <a:ext cx="847753" cy="30448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130219</xdr:colOff>
      <xdr:row>0</xdr:row>
      <xdr:rowOff>116338</xdr:rowOff>
    </xdr:from>
    <xdr:to>
      <xdr:col>1</xdr:col>
      <xdr:colOff>422407</xdr:colOff>
      <xdr:row>0</xdr:row>
      <xdr:rowOff>510476</xdr:rowOff>
    </xdr:to>
    <xdr:pic>
      <xdr:nvPicPr>
        <xdr:cNvPr id="2" name="Picture 1">
          <a:extLst>
            <a:ext uri="{FF2B5EF4-FFF2-40B4-BE49-F238E27FC236}">
              <a16:creationId xmlns:a16="http://schemas.microsoft.com/office/drawing/2014/main" id="{F1F1E255-0F63-A349-B11F-6E072BDF4DB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0219" y="116338"/>
          <a:ext cx="1099908" cy="394138"/>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oneCellAnchor>
    <xdr:from>
      <xdr:col>0</xdr:col>
      <xdr:colOff>114300</xdr:colOff>
      <xdr:row>0</xdr:row>
      <xdr:rowOff>76200</xdr:rowOff>
    </xdr:from>
    <xdr:ext cx="952500" cy="381259"/>
    <xdr:pic>
      <xdr:nvPicPr>
        <xdr:cNvPr id="2" name="Picture 1">
          <a:extLst>
            <a:ext uri="{FF2B5EF4-FFF2-40B4-BE49-F238E27FC236}">
              <a16:creationId xmlns:a16="http://schemas.microsoft.com/office/drawing/2014/main" id="{E2786566-365E-CA42-9A6B-0BFF3C899EA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300" y="76200"/>
          <a:ext cx="952500" cy="381259"/>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91440</xdr:colOff>
      <xdr:row>0</xdr:row>
      <xdr:rowOff>106643</xdr:rowOff>
    </xdr:from>
    <xdr:to>
      <xdr:col>0</xdr:col>
      <xdr:colOff>1191348</xdr:colOff>
      <xdr:row>0</xdr:row>
      <xdr:rowOff>507131</xdr:rowOff>
    </xdr:to>
    <xdr:pic>
      <xdr:nvPicPr>
        <xdr:cNvPr id="2" name="Picture 1">
          <a:extLst>
            <a:ext uri="{FF2B5EF4-FFF2-40B4-BE49-F238E27FC236}">
              <a16:creationId xmlns:a16="http://schemas.microsoft.com/office/drawing/2014/main" id="{3DAF1F50-C847-4AAD-BDB3-0A3025B95AF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1440" y="106643"/>
          <a:ext cx="1099908" cy="3941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91440</xdr:colOff>
      <xdr:row>0</xdr:row>
      <xdr:rowOff>106643</xdr:rowOff>
    </xdr:from>
    <xdr:to>
      <xdr:col>0</xdr:col>
      <xdr:colOff>1191348</xdr:colOff>
      <xdr:row>0</xdr:row>
      <xdr:rowOff>500781</xdr:rowOff>
    </xdr:to>
    <xdr:pic>
      <xdr:nvPicPr>
        <xdr:cNvPr id="2" name="Picture 1">
          <a:extLst>
            <a:ext uri="{FF2B5EF4-FFF2-40B4-BE49-F238E27FC236}">
              <a16:creationId xmlns:a16="http://schemas.microsoft.com/office/drawing/2014/main" id="{602E9ECE-21EC-4CF9-8B4E-C9029216B12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1440" y="106643"/>
          <a:ext cx="1099908" cy="3941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91440</xdr:colOff>
      <xdr:row>0</xdr:row>
      <xdr:rowOff>106643</xdr:rowOff>
    </xdr:from>
    <xdr:to>
      <xdr:col>0</xdr:col>
      <xdr:colOff>1191348</xdr:colOff>
      <xdr:row>0</xdr:row>
      <xdr:rowOff>500781</xdr:rowOff>
    </xdr:to>
    <xdr:pic>
      <xdr:nvPicPr>
        <xdr:cNvPr id="2" name="Picture 1">
          <a:extLst>
            <a:ext uri="{FF2B5EF4-FFF2-40B4-BE49-F238E27FC236}">
              <a16:creationId xmlns:a16="http://schemas.microsoft.com/office/drawing/2014/main" id="{6CA42F25-1666-4746-9716-B48CAD6B0AD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1440" y="106643"/>
          <a:ext cx="1099908" cy="39413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91440</xdr:colOff>
      <xdr:row>0</xdr:row>
      <xdr:rowOff>106643</xdr:rowOff>
    </xdr:from>
    <xdr:to>
      <xdr:col>0</xdr:col>
      <xdr:colOff>1191348</xdr:colOff>
      <xdr:row>0</xdr:row>
      <xdr:rowOff>500781</xdr:rowOff>
    </xdr:to>
    <xdr:pic>
      <xdr:nvPicPr>
        <xdr:cNvPr id="2" name="Picture 1">
          <a:extLst>
            <a:ext uri="{FF2B5EF4-FFF2-40B4-BE49-F238E27FC236}">
              <a16:creationId xmlns:a16="http://schemas.microsoft.com/office/drawing/2014/main" id="{673D692E-CEA1-45BD-9E59-D1F8D591E7E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1440" y="106643"/>
          <a:ext cx="1099908" cy="39413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159825</xdr:colOff>
      <xdr:row>0</xdr:row>
      <xdr:rowOff>126183</xdr:rowOff>
    </xdr:from>
    <xdr:to>
      <xdr:col>1</xdr:col>
      <xdr:colOff>101600</xdr:colOff>
      <xdr:row>2</xdr:row>
      <xdr:rowOff>110191</xdr:rowOff>
    </xdr:to>
    <xdr:pic>
      <xdr:nvPicPr>
        <xdr:cNvPr id="2" name="Picture 1">
          <a:extLst>
            <a:ext uri="{FF2B5EF4-FFF2-40B4-BE49-F238E27FC236}">
              <a16:creationId xmlns:a16="http://schemas.microsoft.com/office/drawing/2014/main" id="{CA9C49B8-324E-44F6-99DB-B29BE84321A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1275" y="126183"/>
          <a:ext cx="983175" cy="35230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159825</xdr:colOff>
      <xdr:row>0</xdr:row>
      <xdr:rowOff>126183</xdr:rowOff>
    </xdr:from>
    <xdr:to>
      <xdr:col>0</xdr:col>
      <xdr:colOff>1143000</xdr:colOff>
      <xdr:row>2</xdr:row>
      <xdr:rowOff>110191</xdr:rowOff>
    </xdr:to>
    <xdr:pic>
      <xdr:nvPicPr>
        <xdr:cNvPr id="2" name="Picture 1">
          <a:extLst>
            <a:ext uri="{FF2B5EF4-FFF2-40B4-BE49-F238E27FC236}">
              <a16:creationId xmlns:a16="http://schemas.microsoft.com/office/drawing/2014/main" id="{2C82E14E-FC7C-4BB3-89E4-955F390FEBD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1275" y="126183"/>
          <a:ext cx="983175" cy="35230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91440</xdr:colOff>
      <xdr:row>0</xdr:row>
      <xdr:rowOff>106643</xdr:rowOff>
    </xdr:from>
    <xdr:to>
      <xdr:col>0</xdr:col>
      <xdr:colOff>1191348</xdr:colOff>
      <xdr:row>0</xdr:row>
      <xdr:rowOff>500781</xdr:rowOff>
    </xdr:to>
    <xdr:pic>
      <xdr:nvPicPr>
        <xdr:cNvPr id="2" name="Picture 1">
          <a:extLst>
            <a:ext uri="{FF2B5EF4-FFF2-40B4-BE49-F238E27FC236}">
              <a16:creationId xmlns:a16="http://schemas.microsoft.com/office/drawing/2014/main" id="{0747C90D-971C-4D36-BFC1-0B65B335D0C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1440" y="106643"/>
          <a:ext cx="1099908" cy="394138"/>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Samar Samara" id="{6550EBED-928A-4CD9-AE59-E82DB78878D4}" userId="S::ssamara@unicef.org::affdeb20-2ac6-4bfa-9010-a9666df40607"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61525119-1613-F643-B569-58AAE73FAD4A}" name="a0_joint_details" displayName="a0_joint_details" ref="B14:G30" totalsRowShown="0" headerRowDxfId="416" dataDxfId="415" headerRowBorderDxfId="414">
  <tableColumns count="6">
    <tableColumn id="10" xr3:uid="{302D1842-C233-5246-84EB-E465AAF4DF1E}" name="Grant focal point role" dataDxfId="413"/>
    <tableColumn id="9" xr3:uid="{EAA9A41E-01D6-2F4E-9BB4-C593CE4B0974}" name="Grant reference number" dataDxfId="412"/>
    <tableColumn id="1" xr3:uid="{5EEC2B42-1E2D-384F-BB06-4BC1D4171A3B}" name="Name" dataDxfId="411"/>
    <tableColumn id="5" xr3:uid="{80AA5515-D0A6-4BAF-95C9-4337CA2C3500}" name="Agency" dataDxfId="410"/>
    <tableColumn id="3" xr3:uid="{1380E7F0-B502-DF45-BE77-09B1490C0155}" name="Email" dataDxfId="409"/>
    <tableColumn id="2" xr3:uid="{A8E0EB8E-7C2A-FF4B-B904-3AFBD937DA89}" name="2020-GRID-Joint" dataDxfId="408">
      <calculatedColumnFormula>'A0 - Report information'!$C$2</calculatedColumnFormula>
    </tableColumn>
  </tableColumns>
  <tableStyleInfo name="TableStyleMedium4"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B27CCEC6-B809-4653-9C80-4C5A7123782C}" name="a2_psr29" displayName="a2_psr29" ref="B6:T48" headerRowDxfId="110" dataDxfId="109" totalsRowDxfId="108" tableBorderDxfId="107">
  <tableColumns count="19">
    <tableColumn id="23" xr3:uid="{8F457F3E-3FAB-45CC-A3E6-8FAB4A80C74A}" name="Level_x000a_(Outcome/Output)" dataDxfId="105" totalsRowDxfId="106"/>
    <tableColumn id="25" xr3:uid="{8B948C23-BF9D-4B17-8598-DC7DA4F457C1}" name="Result statement _x000a_(from program results framework)" dataDxfId="103" totalsRowDxfId="104"/>
    <tableColumn id="18" xr3:uid="{FA598D20-B669-4D73-8510-DC1038A61EFA}" name="Indicator" dataDxfId="101" totalsRowDxfId="102"/>
    <tableColumn id="73" xr3:uid="{E01DBF9C-F3E2-4AAA-ABD5-E4582EF638B9}" name="Program specific indicator_x000a_(only if &quot;Program Specific Indicator&quot; is selected in column D)" dataDxfId="99" totalsRowDxfId="100"/>
    <tableColumn id="19" xr3:uid="{FB13CE37-40FC-4C1D-872B-62A4D76C72EB}" name="Linkage to ECW result" dataDxfId="97" totalsRowDxfId="98"/>
    <tableColumn id="15" xr3:uid="{1776B4DC-E7C1-40F4-BC61-F43F029B35E3}" name="Unit of measurment*" dataDxfId="95" totalsRowDxfId="96"/>
    <tableColumn id="2" xr3:uid="{F91352CA-DDA1-49E8-BF78-57ACB4CAE136}" name="Baseline year" dataDxfId="93" totalsRowDxfId="94" dataCellStyle="Comma"/>
    <tableColumn id="9" xr3:uid="{94D62199-5739-41B3-9AF2-C0933AC8832E}" name="Baseline total" totalsRowFunction="sum" dataDxfId="92" dataCellStyle="Comma"/>
    <tableColumn id="10" xr3:uid="{FCC3EE0E-38E6-44C4-9392-8E9F93D6AC48}" name="Baseline female" totalsRowFunction="sum" dataDxfId="91" dataCellStyle="Comma"/>
    <tableColumn id="3" xr3:uid="{06ADDF53-CBD3-4AEB-9442-86E8C3B568AF}" name="Target year" dataDxfId="89" totalsRowDxfId="90" dataCellStyle="Comma"/>
    <tableColumn id="11" xr3:uid="{2F65C4AA-FF0D-4B7C-BBA8-8BD31638C298}" name="Target total" totalsRowFunction="sum" dataDxfId="87" totalsRowDxfId="88" dataCellStyle="Comma"/>
    <tableColumn id="12" xr3:uid="{A2C7D8E5-1DBF-4E57-A062-FD41F09AE8B4}" name="Target female targetted" totalsRowFunction="sum" dataDxfId="85" totalsRowDxfId="86" dataCellStyle="Comma"/>
    <tableColumn id="6" xr3:uid="{97A79AA2-5B65-4EE5-BA1A-2BB72BC059DE}" name="Achieved year" dataDxfId="83" totalsRowDxfId="84" dataCellStyle="Comma"/>
    <tableColumn id="13" xr3:uid="{0F2D7286-FAFD-45CB-8279-5423CBFBBD7F}" name="Total achieved / reached" totalsRowFunction="sum" dataDxfId="81" totalsRowDxfId="82" dataCellStyle="Comma"/>
    <tableColumn id="14" xr3:uid="{0F5D6DAC-00AF-4B18-9DFF-9D10F5898288}" name="Total female reached" totalsRowFunction="sum" dataDxfId="79" totalsRowDxfId="80" dataCellStyle="Comma"/>
    <tableColumn id="16" xr3:uid="{89E1EED7-1697-413F-91CD-8EFEDBB2C0EE}" name="Contributing agencies" dataDxfId="78"/>
    <tableColumn id="17" xr3:uid="{6BDA9522-8E2C-4BFA-ACF9-6776CEEC48B6}" name="Comments" dataDxfId="77"/>
    <tableColumn id="20" xr3:uid="{0670DFAB-A2A8-4D97-8D3D-661416DA695A}" name="Guidance" dataDxfId="75" totalsRowDxfId="76"/>
    <tableColumn id="64" xr3:uid="{970E7AE5-FFBC-4D3A-BB75-79BC492DAD17}" name="2020-GRID-Joint" totalsRowFunction="count" dataDxfId="73" totalsRowDxfId="74">
      <calculatedColumnFormula>'A0 - Report information'!$C$2</calculatedColumnFormula>
    </tableColumn>
  </tableColumns>
  <tableStyleInfo name="TableStyleMedium4"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FCC5B08-BFF2-0A4B-AB91-56E6C3FA180B}" name="a3_jrm" displayName="a3_jrm" ref="A11:G46" totalsRowShown="0" headerRowDxfId="72" dataDxfId="71">
  <tableColumns count="7">
    <tableColumn id="1" xr3:uid="{E693A9C3-C264-F84A-8F27-F34F977F9496}" name="Year" dataDxfId="70"/>
    <tableColumn id="2" xr3:uid="{98262914-6CF5-014C-B0FF-EEFC256A7B3B}" name="Donor" dataDxfId="69"/>
    <tableColumn id="3" xr3:uid="{91FD821E-3ED9-7846-B8E6-CCCD606517C3}" name="Recipient agency" dataDxfId="68"/>
    <tableColumn id="4" xr3:uid="{8A75B19E-BF04-934F-85F7-69E8934AF43F}" name="Program name" dataDxfId="67"/>
    <tableColumn id="5" xr3:uid="{7B694100-3B25-3240-8C70-94DA731D4F4E}" name="Currency" dataDxfId="66"/>
    <tableColumn id="6" xr3:uid="{B33DE8A9-009E-584A-B50D-02D592126182}" name="Amount of funds newly mobilized_x000a_(in currency listed in previous field)" dataDxfId="65" dataCellStyle="Comma"/>
    <tableColumn id="7" xr3:uid="{28C43287-4BB7-BA49-997A-A15251900CC1}" name="2020-GRID-Joint" dataDxfId="64">
      <calculatedColumnFormula>'A0 - Report information'!$C$2</calculatedColumnFormula>
    </tableColumn>
  </tableColumns>
  <tableStyleInfo name="TableStyleMedium4"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2D79B10-870D-D142-939B-D5BC26CDC22C}" name="Table2" displayName="Table2" ref="A2:A8" totalsRowShown="0" headerRowDxfId="63" dataDxfId="62">
  <autoFilter ref="A2:A8" xr:uid="{D7E2C0CE-BACD-2E4C-8D43-091EB94E79ED}"/>
  <sortState xmlns:xlrd2="http://schemas.microsoft.com/office/spreadsheetml/2017/richdata2" ref="A3:A8">
    <sortCondition ref="A2:A8"/>
  </sortState>
  <tableColumns count="1">
    <tableColumn id="1" xr3:uid="{CEB98D6F-AA4F-364F-8D59-42627E486568}" name="Type of organization" dataDxfId="61"/>
  </tableColumns>
  <tableStyleInfo name="TableStyleMedium4"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616662C0-B34A-AD40-821E-C4659D00AB9E}" name="Table3" displayName="Table3" ref="C2:C4" totalsRowShown="0" headerRowDxfId="60" dataDxfId="59">
  <autoFilter ref="C2:C4" xr:uid="{204D723F-CF10-6948-9C7B-205725FFBDC3}"/>
  <tableColumns count="1">
    <tableColumn id="1" xr3:uid="{41C002A3-30D8-1E4B-A40C-F6B969EF1E0E}" name="Yes/No)" dataDxfId="58"/>
  </tableColumns>
  <tableStyleInfo name="TableStyleMedium4"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13374B67-0284-6D42-96A7-D3B91EC4D9C1}" name="Table28" displayName="Table28" ref="AU2:AU6" totalsRowShown="0" headerRowDxfId="57" headerRowBorderDxfId="56">
  <autoFilter ref="AU2:AU6" xr:uid="{CC6312B8-3C47-184B-B1F8-84C31A582F0A}"/>
  <tableColumns count="1">
    <tableColumn id="1" xr3:uid="{57C7CCCA-5499-E944-932D-446F60D03C36}" name="Impact"/>
  </tableColumns>
  <tableStyleInfo name="TableStyleMedium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F5CD6220-6730-7D47-A3E1-6C857181E2D5}" name="Table39" displayName="Table39" ref="AS2:AS6" totalsRowShown="0" headerRowDxfId="55" headerRowBorderDxfId="54">
  <autoFilter ref="AS2:AS6" xr:uid="{8BACB8B7-95A5-A04A-AD73-23B3E805AA78}"/>
  <tableColumns count="1">
    <tableColumn id="1" xr3:uid="{CA0B70B7-A11B-E24F-B7E1-FC399C1BAB33}" name="Probability"/>
  </tableColumns>
  <tableStyleInfo name="TableStyleMedium2"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22BD1892-3D8D-0E4D-A451-67243B557F04}" name="Table16" displayName="Table16" ref="E2:E10" totalsRowShown="0" headerRowDxfId="53" dataDxfId="52">
  <autoFilter ref="E2:E10" xr:uid="{50DA921E-141D-B84E-B6B6-A8D17CAB17A5}"/>
  <tableColumns count="1">
    <tableColumn id="1" xr3:uid="{2C9D339A-711E-174D-9DF1-950925E0E7D6}" name="Year" dataDxfId="51"/>
  </tableColumns>
  <tableStyleInfo name="TableStyleMedium4"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8ED7DE83-B02C-3448-9CE4-17DD0EA4B971}" name="Table18" displayName="Table18" ref="G2:G5" totalsRowShown="0" headerRowDxfId="50" dataDxfId="49" dataCellStyle="Normal 2">
  <autoFilter ref="G2:G5" xr:uid="{04D6CDC1-59DC-B547-9782-57069A19DB6C}"/>
  <tableColumns count="1">
    <tableColumn id="1" xr3:uid="{7CED052D-0DE2-E04B-83FD-ECA87F89C45C}" name="Focal point role" dataDxfId="48" dataCellStyle="Normal 2"/>
  </tableColumns>
  <tableStyleInfo name="TableStyleMedium4"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54FE959D-718D-F049-BDC1-58C04500A3CB}" name="Table213" displayName="Table213" ref="AJ2:AK40" totalsRowShown="0" headerRowDxfId="47" dataDxfId="46" headerRowBorderDxfId="45">
  <autoFilter ref="AJ2:AK40" xr:uid="{F23B5488-62D5-4F54-A4FD-28CE9B670600}"/>
  <tableColumns count="2">
    <tableColumn id="1" xr3:uid="{97601DD9-4F42-4D50-9F3E-6B20FE1684D3}" name="Type of service" dataDxfId="44"/>
    <tableColumn id="2" xr3:uid="{4504B1F6-7AD9-441D-8C27-C356253DC152}" name="Service" dataDxfId="43"/>
  </tableColumns>
  <tableStyleInfo name="TableStyleMedium4"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B0D9A4AF-C719-CE4D-846D-E3769C8B5E28}" name="T_IND1" displayName="T_IND1" ref="R2:R13" totalsRowShown="0" headerRowDxfId="42" dataDxfId="41" headerRowBorderDxfId="40">
  <autoFilter ref="R2:R13" xr:uid="{96B6A30B-88AC-6E4B-B262-5ED8CF0677E0}"/>
  <tableColumns count="1">
    <tableColumn id="1" xr3:uid="{49F962BB-B372-8B4D-BACC-09D284FD8F40}" name="Results" dataDxfId="39"/>
  </tableColumns>
  <tableStyleInfo name="TableStyleMedium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C607C6D2-7F16-1849-9770-B10CE17575DC}" name="a0_joint_report_information" displayName="a0_joint_report_information" ref="A1:I2" totalsRowShown="0" headerRowDxfId="407" dataDxfId="406">
  <autoFilter ref="A1:I2" xr:uid="{D56CB1B0-D44E-FC45-84CC-DE01E0231809}"/>
  <tableColumns count="9">
    <tableColumn id="1" xr3:uid="{84BBBD2D-155D-3343-A06D-E3D33170EE8D}" name="Type of Grant" dataDxfId="405"/>
    <tableColumn id="2" xr3:uid="{8BCC46D3-3242-E848-BEB8-6F82FDF08B30}" name="Covid-19 related" dataDxfId="404">
      <calculatedColumnFormula>'A0 - Report information'!C6</calculatedColumnFormula>
    </tableColumn>
    <tableColumn id="3" xr3:uid="{14D11BA3-8251-7945-9266-26CD5C043AB5}" name="Country" dataDxfId="403">
      <calculatedColumnFormula>'A0 - Report information'!C7</calculatedColumnFormula>
    </tableColumn>
    <tableColumn id="4" xr3:uid="{008E2CD5-AABD-E049-8B69-2BBE537305A1}" name="Type of report" dataDxfId="402">
      <calculatedColumnFormula>'A0 - Report information'!F5</calculatedColumnFormula>
    </tableColumn>
    <tableColumn id="5" xr3:uid="{5AFA9F53-FA74-1E41-9A44-A9650D723F20}" name="Report start date" dataDxfId="401">
      <calculatedColumnFormula>'A0 - Report information'!F6</calculatedColumnFormula>
    </tableColumn>
    <tableColumn id="6" xr3:uid="{2AE6B8B6-E2E1-F14D-8126-C5A7C31834C1}" name="Report end date" dataDxfId="400">
      <calculatedColumnFormula>'A0 - Report information'!F7</calculatedColumnFormula>
    </tableColumn>
    <tableColumn id="7" xr3:uid="{AAA42F46-08AC-D141-97D3-545073F70BD1}" name="Report submission date" dataDxfId="399">
      <calculatedColumnFormula>'A0 - Report information'!F8</calculatedColumnFormula>
    </tableColumn>
    <tableColumn id="8" xr3:uid="{70887398-DAF2-6547-9167-447E5308C8E8}" name="Approved by ECW Country lead " dataDxfId="398">
      <calculatedColumnFormula>'A0 - Report information'!F10</calculatedColumnFormula>
    </tableColumn>
    <tableColumn id="9" xr3:uid="{35693796-B528-3E47-B47D-9A89670272AE}" name="2020-GRID-Joint" dataDxfId="397">
      <calculatedColumnFormula>'A0 - Report information'!C2</calculatedColumnFormula>
    </tableColumn>
  </tableColumns>
  <tableStyleInfo name="TableStyleMedium4"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3EE9D1DB-F8AD-E94F-9855-463921D63A55}" name="T_IND2" displayName="T_IND2" ref="T2:AC29" totalsRowShown="0" headerRowDxfId="38" headerRowBorderDxfId="37">
  <autoFilter ref="T2:AC29" xr:uid="{F37A2DEA-F6A1-FE48-B1E1-B8D887A3FA91}"/>
  <sortState xmlns:xlrd2="http://schemas.microsoft.com/office/spreadsheetml/2017/richdata2" ref="T3:AC30">
    <sortCondition ref="U2:U30"/>
  </sortState>
  <tableColumns count="10">
    <tableColumn id="3" xr3:uid="{39D5CB7B-A120-0847-A8AB-0F2CFB89CC2D}" name="Results"/>
    <tableColumn id="4" xr3:uid="{01032043-BB03-0A4F-8C22-86DB0B50CD87}" name="Indicators" dataDxfId="36"/>
    <tableColumn id="9" xr3:uid="{F026D478-8312-F745-972E-CE9AF0666EBB}" name="Results lookup" dataDxfId="35">
      <calculatedColumnFormula>T_IND2[[#This Row],[Results]]</calculatedColumnFormula>
    </tableColumn>
    <tableColumn id="2" xr3:uid="{F695371B-D2EA-4D3F-8DA1-229C18AF298A}" name="Level" dataDxfId="34"/>
    <tableColumn id="1" xr3:uid="{0EBA66A9-DBC3-394F-9C7A-286DB9A9DCD1}" name="Indicator reference" dataDxfId="33"/>
    <tableColumn id="5" xr3:uid="{6DEEE526-E4B7-4C19-8AA6-2D216B5EB007}" name="Grants of reference"/>
    <tableColumn id="7" xr3:uid="{B54AD2CA-6802-4497-802E-A39D0285FA0C}" name="Source of verification"/>
    <tableColumn id="8" xr3:uid="{2738A2EE-8AED-4F07-8847-75C71C7EB513}" name="Minimum level of data disaggregation"/>
    <tableColumn id="10" xr3:uid="{F4F96847-DFD4-4B1A-8E57-4A4B8CA47786}" name="Mandatory" dataDxfId="32"/>
    <tableColumn id="6" xr3:uid="{B3461C34-E27F-294B-BBF5-1C0E2C1CB442}" name="Unit" dataDxfId="31"/>
  </tableColumns>
  <tableStyleInfo name="TableStyleMedium4"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D60481C5-879E-E74B-946E-EBA07893A8EB}" name="Table9" displayName="Table9" ref="AO2:AO13" totalsRowShown="0" headerRowDxfId="30" dataDxfId="29" headerRowBorderDxfId="27" tableBorderDxfId="28">
  <autoFilter ref="AO2:AO13" xr:uid="{D6A0EC78-AF04-0A48-9051-9F87B51EA29C}"/>
  <sortState xmlns:xlrd2="http://schemas.microsoft.com/office/spreadsheetml/2017/richdata2" ref="AO3:AO13">
    <sortCondition ref="AO2:AO13"/>
  </sortState>
  <tableColumns count="1">
    <tableColumn id="1" xr3:uid="{619E36B5-1753-2E47-BBBC-B3C86C935776}" name="Unit" dataDxfId="26"/>
  </tableColumns>
  <tableStyleInfo name="TableStyleMedium4"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9BC72A3-1288-8C40-A167-2483F2EB719A}" name="Table4" displayName="Table4" ref="I2:I41" totalsRowShown="0" headerRowDxfId="25" dataDxfId="24" headerRowBorderDxfId="22" tableBorderDxfId="23" dataCellStyle="Normal 2">
  <autoFilter ref="I2:I41" xr:uid="{D8964FAD-834A-8E4C-AD84-F2C4ABC696F5}">
    <filterColumn colId="0">
      <filters>
        <filter val="Palestine"/>
      </filters>
    </filterColumn>
  </autoFilter>
  <tableColumns count="1">
    <tableColumn id="1" xr3:uid="{E6EAD6F3-47B0-404F-B0D7-09769AC718CC}" name="Countries" dataDxfId="21" dataCellStyle="Normal 2"/>
  </tableColumns>
  <tableStyleInfo name="TableStyleMedium4"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3B8855E5-7061-7641-A3A2-7ED72AE9E6C5}" name="Table6" displayName="Table6" ref="K2:K6" totalsRowShown="0" headerRowDxfId="20" dataDxfId="19" dataCellStyle="Normal 2">
  <autoFilter ref="K2:K6" xr:uid="{23837DE7-97FD-7848-A622-48048A08BFFE}"/>
  <tableColumns count="1">
    <tableColumn id="1" xr3:uid="{EEBCAFBA-3179-394A-99C6-A47B168C039F}" name="Type of Grant" dataDxfId="18" dataCellStyle="Normal 2"/>
  </tableColumns>
  <tableStyleInfo name="TableStyleMedium4"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5248777C-43AD-0247-A779-488A47390486}" name="Table615" displayName="Table615" ref="M2:M5" totalsRowShown="0" headerRowDxfId="17" dataDxfId="16" dataCellStyle="Normal 2">
  <autoFilter ref="M2:M5" xr:uid="{F92DBB3C-03D5-1A46-9D06-93B3083F10A9}"/>
  <tableColumns count="1">
    <tableColumn id="1" xr3:uid="{0D368D9A-BFDC-E543-AB63-D7FEEA883FF3}" name="Role" dataDxfId="15" dataCellStyle="Normal 2"/>
  </tableColumns>
  <tableStyleInfo name="TableStyleMedium4"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378A3838-A24C-5446-871B-8625BA30A959}" name="T_IND_L_1" displayName="T_IND_L_1" ref="AE2:AE4" totalsRowShown="0" headerRowDxfId="14" dataDxfId="13" headerRowBorderDxfId="11" tableBorderDxfId="12">
  <autoFilter ref="AE2:AE4" xr:uid="{3B277A05-FB80-3B44-826C-609A7D914A1B}"/>
  <sortState xmlns:xlrd2="http://schemas.microsoft.com/office/spreadsheetml/2017/richdata2" ref="AE3:AE4">
    <sortCondition ref="AE2:AE4"/>
  </sortState>
  <tableColumns count="1">
    <tableColumn id="1" xr3:uid="{161A9E51-7CF9-8242-9FDC-4028D2C7545E}" name="Level" dataDxfId="10"/>
  </tableColumns>
  <tableStyleInfo name="TableStyleMedium4"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B0B9C509-20F1-404D-B655-D989F2294F0D}" name="Table11" displayName="Table11" ref="O2:O4" totalsRowShown="0" headerRowDxfId="9" dataDxfId="8" dataCellStyle="Normal 2">
  <autoFilter ref="O2:O4" xr:uid="{E6FE2C28-65D5-A743-B2DB-AA75D222FF02}"/>
  <tableColumns count="1">
    <tableColumn id="1" xr3:uid="{859AA3BA-78B9-D742-88E2-82B789799811}" name="Type of report" dataDxfId="7" dataCellStyle="Normal 2"/>
  </tableColumns>
  <tableStyleInfo name="TableStyleMedium4"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D9AC32D1-E3DF-C142-843B-48683C3E29BC}" name="T_IND_L_2" displayName="T_IND_L_2" ref="AG2:AH45" totalsRowShown="0" headerRowDxfId="6" dataDxfId="5">
  <autoFilter ref="AG2:AH45" xr:uid="{539B8F90-3BF7-6049-9EEC-2DBC4E5298DD}">
    <filterColumn colId="0">
      <filters>
        <filter val="Output"/>
      </filters>
    </filterColumn>
  </autoFilter>
  <sortState xmlns:xlrd2="http://schemas.microsoft.com/office/spreadsheetml/2017/richdata2" ref="AG3:AH45">
    <sortCondition ref="AG2:AG45"/>
  </sortState>
  <tableColumns count="2">
    <tableColumn id="1" xr3:uid="{F66E43E5-6FFB-A943-8CDA-70A45E094C3D}" name="Level" dataDxfId="4"/>
    <tableColumn id="2" xr3:uid="{7DA8FE90-FBEB-0A4D-B327-0A3DB90016BF}" name="Indicator" dataDxfId="3"/>
  </tableColumns>
  <tableStyleInfo name="TableStyleMedium4"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484A2E34-A27B-C441-8E0F-3955330B9845}" name="Table21" displayName="Table21" ref="AM2:AM12" totalsRowShown="0" headerRowDxfId="2" dataDxfId="1">
  <autoFilter ref="AM2:AM12" xr:uid="{2DF3C591-FFF5-5F41-8530-382B3C1378A8}"/>
  <sortState xmlns:xlrd2="http://schemas.microsoft.com/office/spreadsheetml/2017/richdata2" ref="AM3:AM7">
    <sortCondition ref="AM2:AM7"/>
  </sortState>
  <tableColumns count="1">
    <tableColumn id="1" xr3:uid="{D18EF9B7-17C6-CC44-B0B0-B0EFEAA5F4F3}" name="Linkage" dataDxfId="0"/>
  </tableColumns>
  <tableStyleInfo name="TableStyleMedium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BB63575-73ED-B149-BC54-2BC340409A29}" name="a1_children_reached" displayName="a1_children_reached" ref="A4:Z16" totalsRowShown="0" headerRowDxfId="396" dataDxfId="395">
  <tableColumns count="26">
    <tableColumn id="23" xr3:uid="{5E10E55A-D76C-694A-BEA0-EB3C09C90133}" name="Type of education" dataDxfId="394"/>
    <tableColumn id="22" xr3:uid="{050A09BE-2792-CA48-918E-19014FE12FCA}" name="Indicator" dataDxfId="393"/>
    <tableColumn id="18" xr3:uid="{501FD109-79D0-9B4E-ACCC-32EAD8E69151}" name="Type of beneficiary" dataDxfId="392"/>
    <tableColumn id="2" xr3:uid="{C9A89E34-D2B3-D541-9B47-474541124D62}" name="Pre-Primary - Targetted female" dataDxfId="391">
      <calculatedColumnFormula>#REF!</calculatedColumnFormula>
    </tableColumn>
    <tableColumn id="3" xr3:uid="{54B612F3-B94B-8A4C-BA37-BDFC4D6CE751}" name="Pre-Primary - Targetted male" dataDxfId="390">
      <calculatedColumnFormula>#REF!</calculatedColumnFormula>
    </tableColumn>
    <tableColumn id="4" xr3:uid="{6CF50DCF-A443-664B-B3DA-451D982BC167}" name="Primary - Targetted female" dataDxfId="389">
      <calculatedColumnFormula>#REF!</calculatedColumnFormula>
    </tableColumn>
    <tableColumn id="5" xr3:uid="{C30073B2-E1A2-E14E-A2C9-ACAC95518401}" name="Primary - Targetted male" dataDxfId="388">
      <calculatedColumnFormula>#REF!</calculatedColumnFormula>
    </tableColumn>
    <tableColumn id="6" xr3:uid="{407BA1D0-60D6-ED49-8E00-FEE3DAEF00C8}" name="Secondary - Targetted female" dataDxfId="387">
      <calculatedColumnFormula>#REF!</calculatedColumnFormula>
    </tableColumn>
    <tableColumn id="7" xr3:uid="{ECAD59A1-FB55-F841-A0D4-B6210467C171}" name="Secondary - Targetted male" dataDxfId="386">
      <calculatedColumnFormula>#REF!</calculatedColumnFormula>
    </tableColumn>
    <tableColumn id="25" xr3:uid="{64511340-9557-674F-9E3C-BBA4ED2D19F9}" name="Unknown level of education Targetted female" dataDxfId="385">
      <calculatedColumnFormula>#REF!</calculatedColumnFormula>
    </tableColumn>
    <tableColumn id="1" xr3:uid="{8689612B-7372-C646-B075-D9D45A208059}" name="Unknown level of education Targetted male" dataDxfId="384">
      <calculatedColumnFormula>#REF!</calculatedColumnFormula>
    </tableColumn>
    <tableColumn id="21" xr3:uid="{6C1A5404-ED2D-EC41-A685-00AC017CDD1D}" name="Total female targetted" dataDxfId="383">
      <calculatedColumnFormula>SUM(D5,F5,H5,a1_children_reached[[#This Row],[Unknown level of education Targetted female]])</calculatedColumnFormula>
    </tableColumn>
    <tableColumn id="20" xr3:uid="{6D1FDE2D-4C74-6D4A-8D89-4BBF5240D773}" name="Total male targetted" dataDxfId="382">
      <calculatedColumnFormula>SUM(E5,G5,I5,a1_children_reached[[#This Row],[Unknown level of education Targetted male]])</calculatedColumnFormula>
    </tableColumn>
    <tableColumn id="19" xr3:uid="{EF8D17BD-107A-EF46-9CEB-F2E7AE83E9AA}" name="Total beneficiaries targetted" dataDxfId="381">
      <calculatedColumnFormula>SUM(a1_children_reached[[#This Row],[Total female targetted]:[Total male targetted]])</calculatedColumnFormula>
    </tableColumn>
    <tableColumn id="8" xr3:uid="{8A5FD648-D4E6-4045-AF3D-7D6213FE8065}" name="Pre-Primary - Reached female" dataDxfId="380">
      <calculatedColumnFormula>SUM(O6:O10)</calculatedColumnFormula>
    </tableColumn>
    <tableColumn id="9" xr3:uid="{EF644B59-6AD3-4B4D-AB2A-6855BB0D50E0}" name="Pre-Primary - Reached male" dataDxfId="379"/>
    <tableColumn id="10" xr3:uid="{00293A3B-C715-3541-933C-50B2369C682A}" name="Primary - Reached female" dataDxfId="378"/>
    <tableColumn id="11" xr3:uid="{FD9383A9-018B-B74A-A53C-54169616E8CF}" name="Primary - Reached male" dataDxfId="377"/>
    <tableColumn id="12" xr3:uid="{BAC81517-696A-1448-A9A3-5FB0B944C935}" name="Secondary - Reached female" dataDxfId="376"/>
    <tableColumn id="13" xr3:uid="{B629E162-2E52-5E47-8632-C4ED9B38E259}" name="Secondary - Reached male" dataDxfId="375"/>
    <tableColumn id="27" xr3:uid="{C1E313F0-0916-A44D-A543-E21FA688013F}" name="Unknown level of education Reached female" dataDxfId="374"/>
    <tableColumn id="26" xr3:uid="{BE02380A-BE0C-0646-849B-F9BD5B61E5D2}" name="Unknown level of education Targetted male2" dataDxfId="373"/>
    <tableColumn id="14" xr3:uid="{3335FD46-276D-1247-A26B-5CD7C1BA98B4}" name="Total female achieved" dataDxfId="372">
      <calculatedColumnFormula>SUM(O5,Q5,S5)</calculatedColumnFormula>
    </tableColumn>
    <tableColumn id="15" xr3:uid="{79F65F7D-DA85-BB41-B3AB-2546895BB8D1}" name="Total male achieved" dataDxfId="371">
      <calculatedColumnFormula>SUM(P5,R5,T5)</calculatedColumnFormula>
    </tableColumn>
    <tableColumn id="16" xr3:uid="{D39BC3E2-0E7D-BC48-81C6-8982BF3D6A8D}" name="Total beneficiaries achieved" dataDxfId="370">
      <calculatedColumnFormula>SUM(a1_children_reached[[#This Row],[Total female achieved]:[Total male achieved]])</calculatedColumnFormula>
    </tableColumn>
    <tableColumn id="24" xr3:uid="{1FC61560-70C4-144D-BAD9-E43EF773DC5F}" name="2020-GRID-Joint" dataDxfId="369">
      <calculatedColumnFormula>'A0 - Report information'!$C$2</calculatedColumnFormula>
    </tableColumn>
  </tableColumns>
  <tableStyleInfo name="TableStyleMedium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B16AAC49-7A62-4E3A-A1C0-BD25BF1D92AC}" name="a2_psr2330" displayName="a2_psr2330" ref="B6:U48" headerRowDxfId="359" dataDxfId="358" totalsRowDxfId="357" tableBorderDxfId="356">
  <tableColumns count="20">
    <tableColumn id="23" xr3:uid="{510BFBD1-5DC4-41C3-9AF4-C4EB9C0D6904}" name="Level_x000a_(Outcome/Output)" dataDxfId="354" totalsRowDxfId="355"/>
    <tableColumn id="25" xr3:uid="{8C200EC2-5A8E-4DCB-98EF-27EFF9AC5927}" name="Result statement _x000a_(from program results framework)" dataDxfId="352" totalsRowDxfId="353"/>
    <tableColumn id="18" xr3:uid="{E4F704FE-DDB7-49E4-A4E1-6134A7209348}" name="Indicator" dataDxfId="350" totalsRowDxfId="351"/>
    <tableColumn id="73" xr3:uid="{1885A27B-39DC-4E21-8762-6B2DE1A63A90}" name="Program specific indicator_x000a_(only if &quot;Program Specific Indicator&quot; is selected in column D)" dataDxfId="348" totalsRowDxfId="349"/>
    <tableColumn id="19" xr3:uid="{4F955219-7D56-40AA-ADAE-3F139CC7B330}" name="Linkage to ECW result" dataDxfId="346" totalsRowDxfId="347"/>
    <tableColumn id="15" xr3:uid="{A041BDE3-1101-4E41-8DDC-255CF17DE6A4}" name="Unit of measurment*" dataDxfId="344" totalsRowDxfId="345"/>
    <tableColumn id="2" xr3:uid="{75068A7E-889B-46B2-9ACE-8E0DD546F972}" name="Baseline year" dataDxfId="342" totalsRowDxfId="343" dataCellStyle="Comma"/>
    <tableColumn id="9" xr3:uid="{FC6EE5F4-267E-4448-A326-4E24BE0FDAD0}" name="Baseline total" totalsRowFunction="sum" dataDxfId="341" dataCellStyle="Comma"/>
    <tableColumn id="10" xr3:uid="{FAC780EA-B825-4E15-BF64-A315171F80E8}" name="Baseline female" totalsRowFunction="sum" dataDxfId="340" dataCellStyle="Comma"/>
    <tableColumn id="3" xr3:uid="{999F59A5-23F8-4364-917C-600DDDA0EA1A}" name="Target year" dataDxfId="338" totalsRowDxfId="339" dataCellStyle="Comma"/>
    <tableColumn id="11" xr3:uid="{DF0AFB4A-638E-4D11-AF1A-0D880E95F986}" name="Target total" totalsRowFunction="sum" dataDxfId="336" totalsRowDxfId="337" dataCellStyle="Comma"/>
    <tableColumn id="12" xr3:uid="{3D461C80-F5C5-45BA-AB28-9C122B89C2F2}" name="Target female targetted" totalsRowFunction="sum" dataDxfId="334" totalsRowDxfId="335" dataCellStyle="Comma"/>
    <tableColumn id="6" xr3:uid="{7D9719CE-7FBC-4237-BA9F-D85C0D4D42F5}" name="Achieved year" dataDxfId="332" totalsRowDxfId="333" dataCellStyle="Comma"/>
    <tableColumn id="13" xr3:uid="{14CE7585-535D-45E7-85DC-1074914A71FA}" name="Total achieved / reached" totalsRowFunction="sum" dataDxfId="330" totalsRowDxfId="331" dataCellStyle="Comma"/>
    <tableColumn id="14" xr3:uid="{0732911D-F23C-4AE0-9F94-4839C8DC1239}" name="Total female reached" totalsRowFunction="sum" dataDxfId="328" totalsRowDxfId="329" dataCellStyle="Comma"/>
    <tableColumn id="16" xr3:uid="{F963DEF7-D362-4F50-96E7-74A5353E7515}" name="Contributing agencies" dataDxfId="327"/>
    <tableColumn id="17" xr3:uid="{08A21C31-5867-43FE-9307-357C0A6883D9}" name="Comments" dataDxfId="326"/>
    <tableColumn id="20" xr3:uid="{79106A64-04FC-440F-8633-FB7C9FA0A4E8}" name="Guidance" dataDxfId="324" totalsRowDxfId="325"/>
    <tableColumn id="64" xr3:uid="{7D7ADECE-8719-4551-863C-8D31B651EE62}" name="2020-GRID-Joint" totalsRowFunction="count" dataDxfId="322" totalsRowDxfId="323">
      <calculatedColumnFormula>'A0 - Report information'!$C$2</calculatedColumnFormula>
    </tableColumn>
    <tableColumn id="1" xr3:uid="{B273A002-A12D-4883-9D7A-37BB583BF70E}" name="Column1" dataDxfId="320" totalsRowDxfId="321"/>
  </tableColumns>
  <tableStyleInfo name="TableStyleMedium4"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54BE7420-D3C8-4BC3-AE0E-D383DC04448C}" name="a2_psr23" displayName="a2_psr23" ref="B6:T48" headerRowDxfId="315" dataDxfId="314" totalsRowDxfId="313" tableBorderDxfId="312">
  <tableColumns count="19">
    <tableColumn id="23" xr3:uid="{0D4F2374-D382-4754-BF98-B051198E1CDB}" name="Level_x000a_(Outcome/Output)" dataDxfId="310" totalsRowDxfId="311"/>
    <tableColumn id="25" xr3:uid="{CB4CBB73-8A73-4BEA-9061-A99AC654208E}" name="Result statement _x000a_(from program results framework)" dataDxfId="308" totalsRowDxfId="309"/>
    <tableColumn id="18" xr3:uid="{4CD7AD10-6991-4C59-B8C2-3D7A9A349958}" name="Indicator" dataDxfId="306" totalsRowDxfId="307"/>
    <tableColumn id="73" xr3:uid="{61698315-F82C-4300-9075-498CA47AEAE6}" name="Program specific indicator_x000a_(only if &quot;Program Specific Indicator&quot; is selected in column D)" dataDxfId="304" totalsRowDxfId="305"/>
    <tableColumn id="19" xr3:uid="{79E1EECB-39E4-4D45-B354-7D4051930EE3}" name="Linkage to ECW result" dataDxfId="302" totalsRowDxfId="303"/>
    <tableColumn id="15" xr3:uid="{65B19B9D-5DCA-4DBB-8522-F3F76F4BBDDE}" name="Unit of measurment*" dataDxfId="300" totalsRowDxfId="301"/>
    <tableColumn id="2" xr3:uid="{3ACC0022-C619-4ACD-8488-19A5C03E4515}" name="Baseline year" dataDxfId="298" totalsRowDxfId="299" dataCellStyle="Comma"/>
    <tableColumn id="9" xr3:uid="{20099186-93BA-43A2-92FE-6DFE2924FF34}" name="Baseline total" totalsRowFunction="sum" dataDxfId="297" dataCellStyle="Comma"/>
    <tableColumn id="10" xr3:uid="{CB355135-3565-42B5-92D1-55929C9656D1}" name="Baseline female" totalsRowFunction="sum" dataDxfId="296" dataCellStyle="Comma"/>
    <tableColumn id="3" xr3:uid="{0B61230D-064F-49E3-B960-A6E12A6FF109}" name="Target year" dataDxfId="294" totalsRowDxfId="295" dataCellStyle="Comma"/>
    <tableColumn id="11" xr3:uid="{093F012F-33A0-4EB3-8DA6-5193FF76D661}" name="Target total" totalsRowFunction="sum" dataDxfId="292" totalsRowDxfId="293" dataCellStyle="Comma"/>
    <tableColumn id="12" xr3:uid="{3DABD25C-8E8B-4FF4-8E29-B3F6E66E7138}" name="Target female targetted" totalsRowFunction="sum" dataDxfId="290" totalsRowDxfId="291" dataCellStyle="Comma"/>
    <tableColumn id="6" xr3:uid="{8BC08815-814C-40CC-A70B-5C28EDE17506}" name="Achieved year" dataDxfId="288" totalsRowDxfId="289" dataCellStyle="Comma"/>
    <tableColumn id="13" xr3:uid="{0042B6AD-23C1-47D0-B88F-273E1C70B213}" name="Total achieved / reached" totalsRowFunction="sum" dataDxfId="286" totalsRowDxfId="287" dataCellStyle="Comma"/>
    <tableColumn id="14" xr3:uid="{8525A1D2-B66F-459F-94D7-E5EA169CC6D2}" name="Total female reached" totalsRowFunction="sum" dataDxfId="284" totalsRowDxfId="285" dataCellStyle="Comma"/>
    <tableColumn id="16" xr3:uid="{5C13BCE9-C14C-49C8-B0F4-BCCE5E9F1A3C}" name="Contributing agencies" dataDxfId="283"/>
    <tableColumn id="17" xr3:uid="{C40FEEA1-ED28-4566-B241-598094BED0FA}" name="Comments" dataDxfId="282"/>
    <tableColumn id="20" xr3:uid="{0EF9EE46-983C-4390-B002-3BFF1DE839D5}" name="Guidance" dataDxfId="280" totalsRowDxfId="281"/>
    <tableColumn id="64" xr3:uid="{90B82572-E0C6-4841-A9FC-03B237F7BAC1}" name="2020-GRID-Joint" totalsRowFunction="count" dataDxfId="278" totalsRowDxfId="279">
      <calculatedColumnFormula>'A0 - Report information'!$C$2</calculatedColumnFormula>
    </tableColumn>
  </tableColumns>
  <tableStyleInfo name="TableStyleMedium4"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8BFA76DE-C617-4A1F-A710-3BCF3682FEAD}" name="a2_psr2325" displayName="a2_psr2325" ref="B6:T48" headerRowDxfId="274" dataDxfId="273" totalsRowDxfId="272" tableBorderDxfId="271">
  <tableColumns count="19">
    <tableColumn id="23" xr3:uid="{809EFA99-37DB-4BCE-A6EA-5C85BA1DBB34}" name="Level_x000a_(Outcome/Output)" dataDxfId="269" totalsRowDxfId="270"/>
    <tableColumn id="25" xr3:uid="{B3FCDF8D-CF20-4AA4-9F45-D1151FD4BBFA}" name="Result statement _x000a_(from program results framework)" dataDxfId="267" totalsRowDxfId="268"/>
    <tableColumn id="18" xr3:uid="{FF47645E-75C3-4FF9-9BD0-D24A3555E6EA}" name="Indicator" dataDxfId="265" totalsRowDxfId="266"/>
    <tableColumn id="73" xr3:uid="{F028F17B-989F-4FE6-9263-3236671F05A9}" name="Program specific indicator_x000a_(only if &quot;Program Specific Indicator&quot; is selected in column D)" dataDxfId="263" totalsRowDxfId="264"/>
    <tableColumn id="19" xr3:uid="{93BDF4F8-7F4B-43B5-98D1-3ECBF4BD9490}" name="Linkage to ECW result" dataDxfId="261" totalsRowDxfId="262"/>
    <tableColumn id="15" xr3:uid="{805096BA-5861-4C4D-A435-7D243BB1A1BB}" name="Unit of measurment*" dataDxfId="259" totalsRowDxfId="260"/>
    <tableColumn id="2" xr3:uid="{17B16F9E-41DA-4188-8FA1-2E46BF5D4869}" name="Baseline year" dataDxfId="257" totalsRowDxfId="258" dataCellStyle="Comma"/>
    <tableColumn id="9" xr3:uid="{AB80153A-E87D-4F37-B6FD-8A3C035FCFE8}" name="Baseline total" totalsRowFunction="sum" dataDxfId="256" dataCellStyle="Comma"/>
    <tableColumn id="10" xr3:uid="{7150338A-7508-4BD0-B18B-145D66993906}" name="Baseline female" totalsRowFunction="sum" dataDxfId="255" dataCellStyle="Comma"/>
    <tableColumn id="3" xr3:uid="{02DE815E-CDD7-4641-921D-0BB88E606723}" name="Target year" dataDxfId="253" totalsRowDxfId="254" dataCellStyle="Comma"/>
    <tableColumn id="11" xr3:uid="{F1D753CB-FA1F-4255-A718-857C10256293}" name="Target total" totalsRowFunction="sum" dataDxfId="251" totalsRowDxfId="252" dataCellStyle="Comma"/>
    <tableColumn id="12" xr3:uid="{F50186BC-2B98-4735-95FD-D0FA1F2E406B}" name="Target female targetted" totalsRowFunction="sum" dataDxfId="249" totalsRowDxfId="250" dataCellStyle="Comma"/>
    <tableColumn id="6" xr3:uid="{DD233CA4-7E4E-4966-8F2C-AD30F541491C}" name="Achieved year" dataDxfId="247" totalsRowDxfId="248" dataCellStyle="Comma"/>
    <tableColumn id="13" xr3:uid="{030482BE-AEF9-419F-BDA5-4D6D9689BE2D}" name="Total achieved / reached" totalsRowFunction="sum" dataDxfId="245" totalsRowDxfId="246" dataCellStyle="Comma"/>
    <tableColumn id="14" xr3:uid="{A125D25E-C482-4945-A313-778A818808FD}" name="Total female reached" totalsRowFunction="sum" dataDxfId="243" totalsRowDxfId="244" dataCellStyle="Comma"/>
    <tableColumn id="16" xr3:uid="{3507C30F-2F9A-4EA1-AE82-C7F73660720B}" name="Contributing agencies" dataDxfId="242"/>
    <tableColumn id="17" xr3:uid="{D26E3B17-172C-4E1C-8DF8-797ACA8A7277}" name="Comments" dataDxfId="241"/>
    <tableColumn id="20" xr3:uid="{11F97EBD-4197-4957-BE0C-3B5951DFB056}" name="Guidance" dataDxfId="239" totalsRowDxfId="240"/>
    <tableColumn id="64" xr3:uid="{9A9B3BB0-1FBB-4111-99B0-CD2F64573FD8}" name="2020-GRID-Joint" totalsRowFunction="count" dataDxfId="237" totalsRowDxfId="238">
      <calculatedColumnFormula>'A0 - Report information'!$C$2</calculatedColumnFormula>
    </tableColumn>
  </tableColumns>
  <tableStyleInfo name="TableStyleMedium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6CEB0DB9-02F4-4B95-9D46-0E6FF4E62787}" name="a2_psr26" displayName="a2_psr26" ref="B6:T48" headerRowDxfId="233" dataDxfId="232" totalsRowDxfId="231" tableBorderDxfId="230">
  <tableColumns count="19">
    <tableColumn id="23" xr3:uid="{3F358538-C4B6-4ECE-9196-714D5ECB4426}" name="Level_x000a_(Outcome/Output)" dataDxfId="228" totalsRowDxfId="229"/>
    <tableColumn id="25" xr3:uid="{07023739-3151-496E-98BB-11E64C286C40}" name="Result statement _x000a_(from program results framework)" dataDxfId="226" totalsRowDxfId="227"/>
    <tableColumn id="18" xr3:uid="{301BA251-6EB4-4343-B82D-2B4F53286171}" name="Indicator" dataDxfId="224" totalsRowDxfId="225"/>
    <tableColumn id="73" xr3:uid="{8CDFE516-8BA4-47AB-B07B-4DBF55F0ADCC}" name="Program specific indicator_x000a_(only if &quot;Program Specific Indicator&quot; is selected in column D)" dataDxfId="222" totalsRowDxfId="223"/>
    <tableColumn id="19" xr3:uid="{0045DA76-5458-4278-92BF-405AE89D64DB}" name="Linkage to ECW result" dataDxfId="220" totalsRowDxfId="221"/>
    <tableColumn id="15" xr3:uid="{4800A0A0-EAF7-48E3-B5C3-DFE3C6C9A065}" name="Unit of measurment*" dataDxfId="218" totalsRowDxfId="219"/>
    <tableColumn id="2" xr3:uid="{F6BE83A7-84B2-434B-9841-0464EC9ADFC0}" name="Baseline year" dataDxfId="216" totalsRowDxfId="217" dataCellStyle="Comma"/>
    <tableColumn id="9" xr3:uid="{F85E3332-5DAB-4580-8E78-AE19D5DFC158}" name="Baseline total" totalsRowFunction="sum" dataDxfId="215" dataCellStyle="Comma"/>
    <tableColumn id="10" xr3:uid="{A12ED35F-13AD-43F6-A37D-7EF5BBCF58D6}" name="Baseline female" totalsRowFunction="sum" dataDxfId="214" dataCellStyle="Comma"/>
    <tableColumn id="3" xr3:uid="{6B2E88E7-A4FF-4AE2-8FD7-7A4C3FFFA8DC}" name="Target year" dataDxfId="212" totalsRowDxfId="213" dataCellStyle="Comma"/>
    <tableColumn id="11" xr3:uid="{ED2F14C4-4E40-4A18-B775-4064840E7570}" name="Target total" totalsRowFunction="sum" dataDxfId="210" totalsRowDxfId="211" dataCellStyle="Comma"/>
    <tableColumn id="12" xr3:uid="{DB7F9642-817D-4350-B219-603B2AA96E3B}" name="Target female targetted" totalsRowFunction="sum" dataDxfId="208" totalsRowDxfId="209" dataCellStyle="Comma"/>
    <tableColumn id="6" xr3:uid="{1CD7857D-F921-4640-B092-FA707F54D524}" name="Achieved year" dataDxfId="206" totalsRowDxfId="207" dataCellStyle="Comma"/>
    <tableColumn id="13" xr3:uid="{88D961D8-FEF7-42A1-99E3-B9080E715AEF}" name="Total achieved / reached" totalsRowFunction="sum" dataDxfId="204" totalsRowDxfId="205" dataCellStyle="Comma"/>
    <tableColumn id="14" xr3:uid="{2161B4AA-7248-45D1-8224-770341E0E879}" name="Total female reached" totalsRowFunction="sum" dataDxfId="202" totalsRowDxfId="203" dataCellStyle="Comma"/>
    <tableColumn id="16" xr3:uid="{CFED919E-6556-4FCB-8A05-CDD205E74F5E}" name="Contributing agencies" dataDxfId="201"/>
    <tableColumn id="17" xr3:uid="{08181FFE-09E5-4263-A350-890C43AC0B8D}" name="Comments" dataDxfId="200"/>
    <tableColumn id="20" xr3:uid="{84A90340-8A7E-4507-B055-B36F3787AEC0}" name="Guidance" dataDxfId="198" totalsRowDxfId="199"/>
    <tableColumn id="64" xr3:uid="{911D8490-F7C4-441C-BB67-06CDCD7C0B1E}" name="2020-GRID-Joint" totalsRowFunction="count" dataDxfId="196" totalsRowDxfId="197">
      <calculatedColumnFormula>'A0 - Report information'!$C$2</calculatedColumnFormula>
    </tableColumn>
  </tableColumns>
  <tableStyleInfo name="TableStyleMedium4"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918C0884-EF33-4FF9-8C9E-263A115E00AC}" name="a2_psr27" displayName="a2_psr27" ref="B6:T48" headerRowDxfId="192" dataDxfId="191" totalsRowDxfId="190" tableBorderDxfId="189">
  <tableColumns count="19">
    <tableColumn id="23" xr3:uid="{66BA51B0-0CDB-4D8E-8242-CC0D218FE023}" name="Level_x000a_(Outcome/Output)" dataDxfId="187" totalsRowDxfId="188"/>
    <tableColumn id="25" xr3:uid="{880F54DC-4C21-400E-B07A-ABDFDDA676B3}" name="Result statement _x000a_(from program results framework)" dataDxfId="185" totalsRowDxfId="186"/>
    <tableColumn id="18" xr3:uid="{59240670-320C-412F-85C9-7A480E5DBA45}" name="Indicator" dataDxfId="183" totalsRowDxfId="184"/>
    <tableColumn id="73" xr3:uid="{CA8F21B9-95B7-4A90-9322-045F0B2275D5}" name="Program specific indicator_x000a_(only if &quot;Program Specific Indicator&quot; is selected in column D)" dataDxfId="181" totalsRowDxfId="182"/>
    <tableColumn id="19" xr3:uid="{E7054D9C-E06D-4361-B174-AC311E15B6B8}" name="Linkage to ECW result" dataDxfId="179" totalsRowDxfId="180"/>
    <tableColumn id="15" xr3:uid="{7E9AC76D-4FCE-4CD7-8B7A-353747FC4FBE}" name="Unit of measurment*" dataDxfId="177" totalsRowDxfId="178"/>
    <tableColumn id="2" xr3:uid="{87548CF6-E26B-496A-B4FC-A36DFDC069BE}" name="Baseline year" dataDxfId="175" totalsRowDxfId="176" dataCellStyle="Comma"/>
    <tableColumn id="9" xr3:uid="{A9169872-2562-4BBD-8A3F-9F314DBAFDCB}" name="Baseline total" totalsRowFunction="sum" dataDxfId="174" dataCellStyle="Comma"/>
    <tableColumn id="10" xr3:uid="{A95F9CC0-4B79-42F0-8EA9-A6F4C7E44F2B}" name="Baseline female" totalsRowFunction="sum" dataDxfId="173" dataCellStyle="Comma"/>
    <tableColumn id="3" xr3:uid="{13A05B7A-4777-42D1-9CAF-75048E4BBFB5}" name="Target year" dataDxfId="171" totalsRowDxfId="172" dataCellStyle="Comma"/>
    <tableColumn id="11" xr3:uid="{851FA4A1-F46F-4F2F-A5A5-9F87C495B195}" name="Target total" totalsRowFunction="sum" dataDxfId="169" totalsRowDxfId="170" dataCellStyle="Comma"/>
    <tableColumn id="12" xr3:uid="{FD3B43BF-866F-4095-93F9-0333B0DE396D}" name="Target female targetted" totalsRowFunction="sum" dataDxfId="167" totalsRowDxfId="168" dataCellStyle="Comma"/>
    <tableColumn id="6" xr3:uid="{BF910A03-0B65-4FE4-8442-174184B4CCDE}" name="Achieved year" dataDxfId="165" totalsRowDxfId="166" dataCellStyle="Comma"/>
    <tableColumn id="13" xr3:uid="{98170057-3B60-46B6-97BD-7CED4930251D}" name="Total achieved / reached" totalsRowFunction="sum" dataDxfId="163" totalsRowDxfId="164" dataCellStyle="Comma"/>
    <tableColumn id="14" xr3:uid="{23735DB6-9B9C-4FDF-873E-FC5D326958D1}" name="Total female reached" totalsRowFunction="sum" dataDxfId="161" totalsRowDxfId="162" dataCellStyle="Comma"/>
    <tableColumn id="16" xr3:uid="{3AC27E2C-1CF2-4282-B63D-4C3C716386A8}" name="Contributing agencies" dataDxfId="160"/>
    <tableColumn id="17" xr3:uid="{F55EF311-20FB-4A08-980F-D1048159E402}" name="Comments" dataDxfId="159"/>
    <tableColumn id="20" xr3:uid="{4B5BA91E-17E7-4558-9F87-541A4AA3F3E9}" name="Guidance" dataDxfId="157" totalsRowDxfId="158"/>
    <tableColumn id="64" xr3:uid="{24722F36-6019-4AE3-90FE-558152999CCD}" name="2020-GRID-Joint" totalsRowFunction="count" dataDxfId="155" totalsRowDxfId="156">
      <calculatedColumnFormula>'A0 - Report information'!$C$2</calculatedColumnFormula>
    </tableColumn>
  </tableColumns>
  <tableStyleInfo name="TableStyleMedium4"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6897CD24-A483-435B-86FC-0D8C1FF48C68}" name="a2_psr2728" displayName="a2_psr2728" ref="B6:T48" headerRowDxfId="151" dataDxfId="150" totalsRowDxfId="149" tableBorderDxfId="148">
  <tableColumns count="19">
    <tableColumn id="23" xr3:uid="{B2C1409A-BC09-482C-AC71-EA0573AADF29}" name="Level_x000a_(Outcome/Output)" dataDxfId="146" totalsRowDxfId="147"/>
    <tableColumn id="25" xr3:uid="{757FA68F-4939-47B3-B2D6-A17ED7EFCD1A}" name="Result statement _x000a_(from program results framework)" dataDxfId="144" totalsRowDxfId="145"/>
    <tableColumn id="18" xr3:uid="{284F813C-8222-4E4E-A3BC-D188B3E8B0BC}" name="Indicator" dataDxfId="142" totalsRowDxfId="143"/>
    <tableColumn id="73" xr3:uid="{3818861C-9546-4B2E-BF4E-6D049C2647D4}" name="Program specific indicator_x000a_(only if &quot;Program Specific Indicator&quot; is selected in column D)" dataDxfId="140" totalsRowDxfId="141"/>
    <tableColumn id="19" xr3:uid="{692CF76E-2ECE-4453-A797-3977169E8414}" name="Linkage to ECW result" dataDxfId="138" totalsRowDxfId="139"/>
    <tableColumn id="15" xr3:uid="{EAEFA77E-82E4-48A5-8DEF-D0BBA6DA3656}" name="Unit of measurment*" dataDxfId="136" totalsRowDxfId="137"/>
    <tableColumn id="2" xr3:uid="{C51DF343-42B2-4FF8-9C20-A8D5D6EFA3EC}" name="Baseline year" dataDxfId="134" totalsRowDxfId="135" dataCellStyle="Comma"/>
    <tableColumn id="9" xr3:uid="{E79964EC-01F3-44E1-A8AD-EF32014FC874}" name="Baseline total" totalsRowFunction="sum" dataDxfId="133" dataCellStyle="Comma"/>
    <tableColumn id="10" xr3:uid="{95D27013-B726-4CC6-8DCF-59A1DF77D273}" name="Baseline female" totalsRowFunction="sum" dataDxfId="132" dataCellStyle="Comma"/>
    <tableColumn id="3" xr3:uid="{5960F688-E9C0-4AF4-AC4F-2FD77B1BF908}" name="Target year" dataDxfId="130" totalsRowDxfId="131" dataCellStyle="Comma"/>
    <tableColumn id="11" xr3:uid="{856AAD76-2476-4B76-854A-27AB0EEE3DA4}" name="Target total" totalsRowFunction="sum" dataDxfId="128" totalsRowDxfId="129" dataCellStyle="Comma"/>
    <tableColumn id="12" xr3:uid="{C424DD07-A748-4514-AC85-4F4BDD7C6883}" name="Target female targetted" totalsRowFunction="sum" dataDxfId="126" totalsRowDxfId="127" dataCellStyle="Comma"/>
    <tableColumn id="6" xr3:uid="{221C47DA-E215-4996-B742-33E4C287FF6B}" name="Achieved year" dataDxfId="124" totalsRowDxfId="125" dataCellStyle="Comma"/>
    <tableColumn id="13" xr3:uid="{02847642-0DFE-41CD-9E3B-AEDE7F9C2C92}" name="Total achieved / reached" totalsRowFunction="sum" dataDxfId="122" totalsRowDxfId="123" dataCellStyle="Comma"/>
    <tableColumn id="14" xr3:uid="{CE906749-22DD-44D9-A89A-21BCA94DCCE9}" name="Total female reached" totalsRowFunction="sum" dataDxfId="120" totalsRowDxfId="121" dataCellStyle="Comma"/>
    <tableColumn id="16" xr3:uid="{8126C2A0-5FC0-4033-AC08-19512B7A28FD}" name="Contributing agencies" dataDxfId="119"/>
    <tableColumn id="17" xr3:uid="{15A17C13-CE35-4B19-9349-B63BFE9A5BCE}" name="Comments" dataDxfId="118"/>
    <tableColumn id="20" xr3:uid="{BB3F8D27-6412-43E8-841A-66D419EDA168}" name="Guidance" dataDxfId="116" totalsRowDxfId="117"/>
    <tableColumn id="64" xr3:uid="{F5E4351A-A979-4F77-8483-9AD22F37D5CC}" name="2020-GRID-Joint" totalsRowFunction="count" dataDxfId="114" totalsRowDxfId="115">
      <calculatedColumnFormula>'A0 - Report information'!$C$2</calculatedColumnFormula>
    </tableColumn>
  </tableColumns>
  <tableStyleInfo name="TableStyleMedium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K19" dT="2021-11-04T07:52:22.60" personId="{6550EBED-928A-4CD9-AE59-E82DB78878D4}" id="{89E9CA33-0C49-403F-9790-0566DDAA0C6E}">
    <text>Total disability figure was estimated higher at 11,618 then Adjusted and Estimated at 1% based on MoE latest 2019-2020 M&amp;E report. However, UNRWA figures were maintained as received from UNRW. MICS 2019 %14 of children age 5-17 years attending school have functional difficulty in at least one domain (out of 13 domains) for example 10% have anxiety.</text>
  </threadedComment>
</ThreadedComments>
</file>

<file path=xl/threadedComments/threadedComment2.xml><?xml version="1.0" encoding="utf-8"?>
<ThreadedComments xmlns="http://schemas.microsoft.com/office/spreadsheetml/2018/threadedcomments" xmlns:x="http://schemas.openxmlformats.org/spreadsheetml/2006/main">
  <threadedComment ref="O21" dT="2021-11-03T09:39:34.51" personId="{6550EBED-928A-4CD9-AE59-E82DB78878D4}" id="{D3EBA4F2-1D31-4A6B-9D1B-54DE34751D7F}">
    <text>Updated until 11.2021</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8" Type="http://schemas.openxmlformats.org/officeDocument/2006/relationships/table" Target="../tables/table18.xml"/><Relationship Id="rId13" Type="http://schemas.openxmlformats.org/officeDocument/2006/relationships/table" Target="../tables/table23.xml"/><Relationship Id="rId18" Type="http://schemas.openxmlformats.org/officeDocument/2006/relationships/table" Target="../tables/table28.xml"/><Relationship Id="rId3" Type="http://schemas.openxmlformats.org/officeDocument/2006/relationships/table" Target="../tables/table13.xml"/><Relationship Id="rId7" Type="http://schemas.openxmlformats.org/officeDocument/2006/relationships/table" Target="../tables/table17.xml"/><Relationship Id="rId12" Type="http://schemas.openxmlformats.org/officeDocument/2006/relationships/table" Target="../tables/table22.xml"/><Relationship Id="rId17" Type="http://schemas.openxmlformats.org/officeDocument/2006/relationships/table" Target="../tables/table27.xml"/><Relationship Id="rId2" Type="http://schemas.openxmlformats.org/officeDocument/2006/relationships/table" Target="../tables/table12.xml"/><Relationship Id="rId16" Type="http://schemas.openxmlformats.org/officeDocument/2006/relationships/table" Target="../tables/table26.xml"/><Relationship Id="rId1" Type="http://schemas.openxmlformats.org/officeDocument/2006/relationships/printerSettings" Target="../printerSettings/printerSettings21.bin"/><Relationship Id="rId6" Type="http://schemas.openxmlformats.org/officeDocument/2006/relationships/table" Target="../tables/table16.xml"/><Relationship Id="rId11" Type="http://schemas.openxmlformats.org/officeDocument/2006/relationships/table" Target="../tables/table21.xml"/><Relationship Id="rId5" Type="http://schemas.openxmlformats.org/officeDocument/2006/relationships/table" Target="../tables/table15.xml"/><Relationship Id="rId15" Type="http://schemas.openxmlformats.org/officeDocument/2006/relationships/table" Target="../tables/table25.xml"/><Relationship Id="rId10" Type="http://schemas.openxmlformats.org/officeDocument/2006/relationships/table" Target="../tables/table20.xml"/><Relationship Id="rId4" Type="http://schemas.openxmlformats.org/officeDocument/2006/relationships/table" Target="../tables/table14.xml"/><Relationship Id="rId9" Type="http://schemas.openxmlformats.org/officeDocument/2006/relationships/table" Target="../tables/table19.xml"/><Relationship Id="rId14" Type="http://schemas.openxmlformats.org/officeDocument/2006/relationships/table" Target="../tables/table24.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5.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CD8D3-E20D-1F47-8075-210477DEFFA2}">
  <dimension ref="B1:C25"/>
  <sheetViews>
    <sheetView showGridLines="0" topLeftCell="A7" zoomScale="133" zoomScaleNormal="100" workbookViewId="0">
      <selection activeCell="B25" sqref="B25"/>
    </sheetView>
  </sheetViews>
  <sheetFormatPr defaultColWidth="8.85546875" defaultRowHeight="14.45"/>
  <cols>
    <col min="1" max="1" width="3.42578125" customWidth="1"/>
    <col min="2" max="2" width="98.42578125" customWidth="1"/>
    <col min="3" max="3" width="56.140625" customWidth="1"/>
    <col min="4" max="6" width="19.42578125" customWidth="1"/>
  </cols>
  <sheetData>
    <row r="1" spans="2:3" ht="45.95" customHeight="1">
      <c r="B1" s="163" t="s">
        <v>0</v>
      </c>
    </row>
    <row r="2" spans="2:3" ht="26.1" customHeight="1">
      <c r="B2" s="161" t="s">
        <v>1</v>
      </c>
      <c r="C2" s="210"/>
    </row>
    <row r="3" spans="2:3" ht="29.1">
      <c r="B3" s="161" t="s">
        <v>2</v>
      </c>
      <c r="C3" s="210"/>
    </row>
    <row r="4" spans="2:3">
      <c r="B4" s="161" t="s">
        <v>3</v>
      </c>
      <c r="C4" s="210"/>
    </row>
    <row r="5" spans="2:3" ht="29.1">
      <c r="B5" s="161" t="s">
        <v>4</v>
      </c>
      <c r="C5" s="210"/>
    </row>
    <row r="6" spans="2:3" ht="15.6">
      <c r="B6" s="7"/>
      <c r="C6" s="210"/>
    </row>
    <row r="7" spans="2:3" ht="15.6">
      <c r="B7" s="157" t="s">
        <v>5</v>
      </c>
      <c r="C7" s="210"/>
    </row>
    <row r="8" spans="2:3" ht="23.1" customHeight="1">
      <c r="B8" s="158" t="s">
        <v>6</v>
      </c>
      <c r="C8" s="210"/>
    </row>
    <row r="9" spans="2:3" ht="60" customHeight="1">
      <c r="B9" s="162" t="s">
        <v>7</v>
      </c>
      <c r="C9" s="210"/>
    </row>
    <row r="10" spans="2:3">
      <c r="B10" s="159"/>
      <c r="C10" s="210"/>
    </row>
    <row r="11" spans="2:3">
      <c r="B11" s="158" t="s">
        <v>8</v>
      </c>
      <c r="C11" s="210"/>
    </row>
    <row r="12" spans="2:3" ht="43.5">
      <c r="B12" s="162" t="s">
        <v>9</v>
      </c>
      <c r="C12" s="210"/>
    </row>
    <row r="13" spans="2:3" ht="15.6">
      <c r="B13" s="7"/>
      <c r="C13" s="210"/>
    </row>
    <row r="14" spans="2:3">
      <c r="B14" s="158" t="s">
        <v>10</v>
      </c>
      <c r="C14" s="210"/>
    </row>
    <row r="15" spans="2:3">
      <c r="B15" s="162" t="s">
        <v>11</v>
      </c>
      <c r="C15" s="210"/>
    </row>
    <row r="16" spans="2:3">
      <c r="B16" s="160"/>
      <c r="C16" s="210"/>
    </row>
    <row r="17" spans="2:3" ht="33.950000000000003" customHeight="1">
      <c r="B17" s="164" t="s">
        <v>12</v>
      </c>
      <c r="C17" s="210"/>
    </row>
    <row r="18" spans="2:3" ht="18.95" customHeight="1">
      <c r="B18" s="158" t="s">
        <v>13</v>
      </c>
      <c r="C18" s="210"/>
    </row>
    <row r="19" spans="2:3" ht="29.1">
      <c r="B19" s="162" t="s">
        <v>14</v>
      </c>
      <c r="C19" s="210"/>
    </row>
    <row r="20" spans="2:3" ht="15.6">
      <c r="B20" s="7"/>
      <c r="C20" s="210"/>
    </row>
    <row r="21" spans="2:3">
      <c r="B21" s="158" t="s">
        <v>15</v>
      </c>
      <c r="C21" s="210"/>
    </row>
    <row r="22" spans="2:3" ht="29.1">
      <c r="B22" s="162" t="s">
        <v>16</v>
      </c>
      <c r="C22" s="210"/>
    </row>
    <row r="23" spans="2:3">
      <c r="B23" s="156"/>
      <c r="C23" s="210"/>
    </row>
    <row r="24" spans="2:3">
      <c r="B24" s="158" t="s">
        <v>17</v>
      </c>
      <c r="C24" s="210"/>
    </row>
    <row r="25" spans="2:3" ht="29.1">
      <c r="B25" s="162" t="s">
        <v>18</v>
      </c>
      <c r="C25" s="210"/>
    </row>
  </sheetData>
  <sheetProtection sheet="1" selectLockedCells="1"/>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D03B3-32FC-4227-A33F-E4B3EABF7AB5}">
  <dimension ref="A1:O46"/>
  <sheetViews>
    <sheetView topLeftCell="B16" workbookViewId="0">
      <selection activeCell="L26" sqref="L26"/>
    </sheetView>
  </sheetViews>
  <sheetFormatPr defaultRowHeight="14.45"/>
  <cols>
    <col min="1" max="1" width="21.42578125" customWidth="1"/>
    <col min="2" max="2" width="28.7109375" customWidth="1"/>
    <col min="15" max="15" width="28.28515625" bestFit="1" customWidth="1"/>
  </cols>
  <sheetData>
    <row r="1" spans="1:15" ht="22.5">
      <c r="A1" s="307"/>
      <c r="B1" s="378" t="s">
        <v>135</v>
      </c>
      <c r="C1" s="378"/>
      <c r="D1" s="378"/>
      <c r="E1" s="378"/>
      <c r="F1" s="378"/>
      <c r="G1" s="378"/>
      <c r="H1" s="378"/>
      <c r="I1" s="378"/>
      <c r="J1" s="378"/>
      <c r="K1" s="378"/>
      <c r="L1" s="378"/>
      <c r="M1" s="378"/>
      <c r="N1" s="378"/>
      <c r="O1" s="378"/>
    </row>
    <row r="2" spans="1:15">
      <c r="A2" s="358" t="s">
        <v>136</v>
      </c>
      <c r="B2" s="358"/>
      <c r="C2" s="358"/>
      <c r="D2" s="358"/>
      <c r="E2" s="358"/>
      <c r="F2" s="358"/>
      <c r="G2" s="358"/>
      <c r="H2" s="358"/>
      <c r="I2" s="358"/>
      <c r="J2" s="358"/>
      <c r="K2" s="358"/>
      <c r="L2" s="358"/>
      <c r="M2" s="358"/>
      <c r="N2" s="358"/>
      <c r="O2" s="308"/>
    </row>
    <row r="3" spans="1:15">
      <c r="A3" s="358"/>
      <c r="B3" s="358"/>
      <c r="C3" s="358"/>
      <c r="D3" s="358"/>
      <c r="E3" s="358"/>
      <c r="F3" s="358"/>
      <c r="G3" s="358"/>
      <c r="H3" s="358"/>
      <c r="I3" s="358"/>
      <c r="J3" s="358"/>
      <c r="K3" s="358"/>
      <c r="L3" s="358"/>
      <c r="M3" s="358"/>
      <c r="N3" s="358"/>
      <c r="O3" s="308"/>
    </row>
    <row r="4" spans="1:15">
      <c r="A4" s="309" t="s">
        <v>137</v>
      </c>
      <c r="B4" s="310"/>
      <c r="C4" s="310"/>
      <c r="D4" s="310"/>
      <c r="E4" s="310"/>
      <c r="F4" s="310"/>
      <c r="G4" s="310"/>
      <c r="H4" s="310"/>
      <c r="I4" s="308"/>
      <c r="J4" s="308"/>
      <c r="K4" s="308"/>
      <c r="L4" s="308"/>
      <c r="M4" s="308"/>
      <c r="N4" s="308"/>
      <c r="O4" s="308"/>
    </row>
    <row r="5" spans="1:15">
      <c r="A5" s="341" t="s">
        <v>121</v>
      </c>
      <c r="B5" s="341"/>
      <c r="C5" s="67"/>
      <c r="D5" s="67"/>
      <c r="E5" s="67"/>
      <c r="F5" s="67"/>
      <c r="G5" s="67"/>
      <c r="H5" s="67"/>
      <c r="I5" s="67"/>
      <c r="J5" s="67"/>
      <c r="K5" s="67"/>
      <c r="L5" s="67"/>
      <c r="M5" s="67"/>
      <c r="N5" s="67"/>
      <c r="O5" s="67"/>
    </row>
    <row r="6" spans="1:15" ht="18.600000000000001">
      <c r="A6" s="184">
        <f>SUM(N18,N31)</f>
        <v>98974</v>
      </c>
      <c r="B6" s="185" t="s">
        <v>122</v>
      </c>
      <c r="D6" s="343" t="s">
        <v>123</v>
      </c>
      <c r="E6" s="343"/>
      <c r="F6" s="343"/>
      <c r="G6" s="343"/>
      <c r="H6" s="343"/>
      <c r="I6" s="343"/>
      <c r="J6" s="343"/>
      <c r="K6" s="343"/>
      <c r="O6" s="1"/>
    </row>
    <row r="7" spans="1:15" ht="18.600000000000001">
      <c r="A7" s="186">
        <f>SUM(N19,N32)</f>
        <v>98974</v>
      </c>
      <c r="B7" s="187" t="s">
        <v>124</v>
      </c>
      <c r="D7" s="345" t="s">
        <v>73</v>
      </c>
      <c r="E7" s="346"/>
      <c r="F7" s="347" t="s">
        <v>74</v>
      </c>
      <c r="G7" s="347"/>
      <c r="H7" s="347" t="s">
        <v>75</v>
      </c>
      <c r="I7" s="347"/>
      <c r="J7" s="348" t="s">
        <v>76</v>
      </c>
      <c r="K7" s="349"/>
      <c r="L7" s="350" t="s">
        <v>81</v>
      </c>
      <c r="M7" s="350"/>
      <c r="N7" s="350"/>
      <c r="O7" s="1"/>
    </row>
    <row r="8" spans="1:15" ht="18.600000000000001">
      <c r="A8" s="120"/>
      <c r="B8" s="121"/>
      <c r="D8" s="300" t="s">
        <v>79</v>
      </c>
      <c r="E8" s="300" t="s">
        <v>80</v>
      </c>
      <c r="F8" s="300" t="s">
        <v>79</v>
      </c>
      <c r="G8" s="300" t="s">
        <v>80</v>
      </c>
      <c r="H8" s="300" t="s">
        <v>79</v>
      </c>
      <c r="I8" s="300" t="s">
        <v>80</v>
      </c>
      <c r="J8" s="300" t="s">
        <v>79</v>
      </c>
      <c r="K8" s="300" t="s">
        <v>80</v>
      </c>
      <c r="L8" s="299" t="s">
        <v>79</v>
      </c>
      <c r="M8" s="299" t="s">
        <v>80</v>
      </c>
      <c r="N8" s="299" t="s">
        <v>81</v>
      </c>
      <c r="O8" s="1"/>
    </row>
    <row r="9" spans="1:15" ht="15" thickBot="1">
      <c r="A9" s="351" t="s">
        <v>107</v>
      </c>
      <c r="B9" s="352"/>
      <c r="C9" s="352"/>
      <c r="D9" s="302"/>
      <c r="E9" s="302"/>
      <c r="F9" s="302"/>
      <c r="G9" s="302"/>
      <c r="H9" s="302"/>
      <c r="I9" s="302"/>
      <c r="J9" s="302"/>
      <c r="K9" s="302"/>
      <c r="L9" s="302"/>
      <c r="M9" s="302"/>
      <c r="N9" s="122"/>
      <c r="O9" s="123" t="s">
        <v>125</v>
      </c>
    </row>
    <row r="10" spans="1:15" ht="15" thickBot="1">
      <c r="A10" s="353" t="s">
        <v>108</v>
      </c>
      <c r="B10" s="355" t="s">
        <v>109</v>
      </c>
      <c r="C10" s="124" t="s">
        <v>126</v>
      </c>
      <c r="D10" s="81"/>
      <c r="E10" s="77"/>
      <c r="F10" s="73"/>
      <c r="G10" s="73"/>
      <c r="H10" s="73"/>
      <c r="I10" s="73"/>
      <c r="J10" s="306">
        <v>27258</v>
      </c>
      <c r="K10" s="306">
        <v>25162</v>
      </c>
      <c r="L10" s="125">
        <f>SUM(H10,F10,D10,J10)</f>
        <v>27258</v>
      </c>
      <c r="M10" s="126">
        <f>SUM(I10,G10,E10,K10)</f>
        <v>25162</v>
      </c>
      <c r="N10" s="127">
        <f>SUM(L10:M10)</f>
        <v>52420</v>
      </c>
      <c r="O10" s="357" t="s">
        <v>127</v>
      </c>
    </row>
    <row r="11" spans="1:15" ht="15" thickBot="1">
      <c r="A11" s="354"/>
      <c r="B11" s="356"/>
      <c r="C11" s="128" t="s">
        <v>128</v>
      </c>
      <c r="D11" s="82"/>
      <c r="E11" s="78"/>
      <c r="F11" s="74"/>
      <c r="G11" s="74"/>
      <c r="H11" s="74"/>
      <c r="I11" s="74"/>
      <c r="J11" s="306">
        <v>27258</v>
      </c>
      <c r="K11" s="306">
        <v>25162</v>
      </c>
      <c r="L11" s="129">
        <f>SUM(H11,F11,D11,J11)</f>
        <v>27258</v>
      </c>
      <c r="M11" s="130">
        <f>SUM(I11,G11,E11,K11)</f>
        <v>25162</v>
      </c>
      <c r="N11" s="131">
        <f>SUM(L11:M11)</f>
        <v>52420</v>
      </c>
      <c r="O11" s="358"/>
    </row>
    <row r="12" spans="1:15">
      <c r="A12" s="354"/>
      <c r="B12" s="355" t="s">
        <v>110</v>
      </c>
      <c r="C12" s="124" t="s">
        <v>126</v>
      </c>
      <c r="D12" s="81"/>
      <c r="E12" s="79"/>
      <c r="F12" s="75"/>
      <c r="G12" s="75"/>
      <c r="H12" s="75"/>
      <c r="I12" s="75"/>
      <c r="J12" s="75"/>
      <c r="K12" s="75"/>
      <c r="L12" s="125">
        <f t="shared" ref="L12:M21" si="0">SUM(H12,F12,D12,J12)</f>
        <v>0</v>
      </c>
      <c r="M12" s="126">
        <f t="shared" si="0"/>
        <v>0</v>
      </c>
      <c r="N12" s="127">
        <f t="shared" ref="N12:N21" si="1">SUM(L12:M12)</f>
        <v>0</v>
      </c>
      <c r="O12" s="358"/>
    </row>
    <row r="13" spans="1:15" ht="15" thickBot="1">
      <c r="A13" s="354"/>
      <c r="B13" s="356"/>
      <c r="C13" s="128" t="s">
        <v>128</v>
      </c>
      <c r="D13" s="82"/>
      <c r="E13" s="80"/>
      <c r="F13" s="76"/>
      <c r="G13" s="76"/>
      <c r="H13" s="76"/>
      <c r="I13" s="76"/>
      <c r="J13" s="76"/>
      <c r="K13" s="76"/>
      <c r="L13" s="129">
        <f t="shared" si="0"/>
        <v>0</v>
      </c>
      <c r="M13" s="130">
        <f t="shared" si="0"/>
        <v>0</v>
      </c>
      <c r="N13" s="131">
        <f t="shared" si="1"/>
        <v>0</v>
      </c>
      <c r="O13" s="358"/>
    </row>
    <row r="14" spans="1:15" ht="15" thickBot="1">
      <c r="A14" s="354"/>
      <c r="B14" s="359" t="s">
        <v>111</v>
      </c>
      <c r="C14" s="124" t="s">
        <v>126</v>
      </c>
      <c r="D14" s="81"/>
      <c r="E14" s="79"/>
      <c r="F14" s="75"/>
      <c r="G14" s="75"/>
      <c r="H14" s="306">
        <v>8534</v>
      </c>
      <c r="I14" s="306">
        <v>8534</v>
      </c>
      <c r="J14" s="306">
        <v>15333</v>
      </c>
      <c r="K14" s="306">
        <v>14153</v>
      </c>
      <c r="L14" s="125">
        <f t="shared" si="0"/>
        <v>23867</v>
      </c>
      <c r="M14" s="126">
        <f t="shared" si="0"/>
        <v>22687</v>
      </c>
      <c r="N14" s="127">
        <f t="shared" si="1"/>
        <v>46554</v>
      </c>
      <c r="O14" s="358"/>
    </row>
    <row r="15" spans="1:15" ht="15" thickBot="1">
      <c r="A15" s="354"/>
      <c r="B15" s="360"/>
      <c r="C15" s="128" t="s">
        <v>128</v>
      </c>
      <c r="D15" s="82"/>
      <c r="E15" s="80"/>
      <c r="F15" s="76"/>
      <c r="G15" s="76"/>
      <c r="H15" s="306">
        <v>8534</v>
      </c>
      <c r="I15" s="306">
        <v>8534</v>
      </c>
      <c r="J15" s="76">
        <v>15333</v>
      </c>
      <c r="K15" s="76">
        <v>14153</v>
      </c>
      <c r="L15" s="129">
        <f t="shared" si="0"/>
        <v>23867</v>
      </c>
      <c r="M15" s="130">
        <f t="shared" si="0"/>
        <v>22687</v>
      </c>
      <c r="N15" s="131">
        <f t="shared" si="1"/>
        <v>46554</v>
      </c>
      <c r="O15" s="358"/>
    </row>
    <row r="16" spans="1:15">
      <c r="A16" s="354"/>
      <c r="B16" s="361" t="s">
        <v>129</v>
      </c>
      <c r="C16" s="124" t="s">
        <v>126</v>
      </c>
      <c r="D16" s="81"/>
      <c r="E16" s="81"/>
      <c r="F16" s="71"/>
      <c r="G16" s="71"/>
      <c r="H16" s="71"/>
      <c r="I16" s="71"/>
      <c r="J16" s="71"/>
      <c r="K16" s="71"/>
      <c r="L16" s="125">
        <f>SUM(H16,F16,D16,J16)</f>
        <v>0</v>
      </c>
      <c r="M16" s="126">
        <f>SUM(I16,G16,E16,K16)</f>
        <v>0</v>
      </c>
      <c r="N16" s="127">
        <f>SUM(L16:M16)</f>
        <v>0</v>
      </c>
      <c r="O16" s="358"/>
    </row>
    <row r="17" spans="1:15" ht="15" thickBot="1">
      <c r="A17" s="354"/>
      <c r="B17" s="362"/>
      <c r="C17" s="128" t="s">
        <v>128</v>
      </c>
      <c r="D17" s="82"/>
      <c r="E17" s="82"/>
      <c r="F17" s="72"/>
      <c r="G17" s="72"/>
      <c r="H17" s="72"/>
      <c r="I17" s="72"/>
      <c r="J17" s="72"/>
      <c r="K17" s="72"/>
      <c r="L17" s="129">
        <f>SUM(H17,F17,D17,J17)</f>
        <v>0</v>
      </c>
      <c r="M17" s="130">
        <f>SUM(I17,G17,E17,K17)</f>
        <v>0</v>
      </c>
      <c r="N17" s="131">
        <f>SUM(L17:M17)</f>
        <v>0</v>
      </c>
      <c r="O17" s="358"/>
    </row>
    <row r="18" spans="1:15">
      <c r="A18" s="354"/>
      <c r="B18" s="363" t="s">
        <v>130</v>
      </c>
      <c r="C18" s="132" t="s">
        <v>126</v>
      </c>
      <c r="D18" s="133">
        <f>SUM(D10,D12,D14,D16)</f>
        <v>0</v>
      </c>
      <c r="E18" s="133">
        <f t="shared" ref="E18:K19" si="2">SUM(E10,E12,E14,E16)</f>
        <v>0</v>
      </c>
      <c r="F18" s="133">
        <f t="shared" si="2"/>
        <v>0</v>
      </c>
      <c r="G18" s="133">
        <f t="shared" si="2"/>
        <v>0</v>
      </c>
      <c r="H18" s="133">
        <f t="shared" si="2"/>
        <v>8534</v>
      </c>
      <c r="I18" s="133">
        <f t="shared" si="2"/>
        <v>8534</v>
      </c>
      <c r="J18" s="133">
        <f t="shared" si="2"/>
        <v>42591</v>
      </c>
      <c r="K18" s="133">
        <f t="shared" si="2"/>
        <v>39315</v>
      </c>
      <c r="L18" s="150">
        <f t="shared" si="0"/>
        <v>51125</v>
      </c>
      <c r="M18" s="151">
        <f t="shared" si="0"/>
        <v>47849</v>
      </c>
      <c r="N18" s="152">
        <f t="shared" si="1"/>
        <v>98974</v>
      </c>
      <c r="O18" s="358"/>
    </row>
    <row r="19" spans="1:15" ht="15" thickBot="1">
      <c r="A19" s="354"/>
      <c r="B19" s="364"/>
      <c r="C19" s="134" t="s">
        <v>128</v>
      </c>
      <c r="D19" s="135">
        <f>SUM(D11,D13,D15,D17)</f>
        <v>0</v>
      </c>
      <c r="E19" s="135">
        <f t="shared" si="2"/>
        <v>0</v>
      </c>
      <c r="F19" s="135">
        <f t="shared" si="2"/>
        <v>0</v>
      </c>
      <c r="G19" s="135">
        <f t="shared" si="2"/>
        <v>0</v>
      </c>
      <c r="H19" s="135">
        <f t="shared" si="2"/>
        <v>8534</v>
      </c>
      <c r="I19" s="135">
        <f t="shared" si="2"/>
        <v>8534</v>
      </c>
      <c r="J19" s="135">
        <f t="shared" si="2"/>
        <v>42591</v>
      </c>
      <c r="K19" s="135">
        <f t="shared" si="2"/>
        <v>39315</v>
      </c>
      <c r="L19" s="153">
        <f t="shared" si="0"/>
        <v>51125</v>
      </c>
      <c r="M19" s="154">
        <f t="shared" si="0"/>
        <v>47849</v>
      </c>
      <c r="N19" s="155">
        <f t="shared" si="1"/>
        <v>98974</v>
      </c>
      <c r="O19" s="358"/>
    </row>
    <row r="20" spans="1:15">
      <c r="A20" s="354"/>
      <c r="B20" s="365" t="s">
        <v>131</v>
      </c>
      <c r="C20" s="124" t="s">
        <v>126</v>
      </c>
      <c r="D20" s="311"/>
      <c r="E20" s="145"/>
      <c r="F20" s="145"/>
      <c r="G20" s="145"/>
      <c r="H20" s="145"/>
      <c r="I20" s="145"/>
      <c r="J20" s="145">
        <v>1533</v>
      </c>
      <c r="K20" s="289">
        <v>1435</v>
      </c>
      <c r="L20" s="136">
        <f t="shared" si="0"/>
        <v>1533</v>
      </c>
      <c r="M20" s="137">
        <f t="shared" si="0"/>
        <v>1435</v>
      </c>
      <c r="N20" s="138">
        <f t="shared" si="1"/>
        <v>2968</v>
      </c>
      <c r="O20" s="358"/>
    </row>
    <row r="21" spans="1:15" ht="15" thickBot="1">
      <c r="A21" s="354"/>
      <c r="B21" s="366"/>
      <c r="C21" s="128" t="s">
        <v>128</v>
      </c>
      <c r="D21" s="288"/>
      <c r="E21" s="290"/>
      <c r="F21" s="290"/>
      <c r="G21" s="290"/>
      <c r="H21" s="290"/>
      <c r="I21" s="290"/>
      <c r="J21" s="290">
        <v>15</v>
      </c>
      <c r="K21" s="291">
        <v>14</v>
      </c>
      <c r="L21" s="139">
        <f t="shared" si="0"/>
        <v>15</v>
      </c>
      <c r="M21" s="140">
        <f t="shared" si="0"/>
        <v>14</v>
      </c>
      <c r="N21" s="141">
        <f t="shared" si="1"/>
        <v>29</v>
      </c>
      <c r="O21" s="358"/>
    </row>
    <row r="22" spans="1:15" ht="15" thickBot="1">
      <c r="A22" s="367" t="s">
        <v>114</v>
      </c>
      <c r="B22" s="368"/>
      <c r="C22" s="368"/>
      <c r="D22" s="302"/>
      <c r="E22" s="302"/>
      <c r="F22" s="302"/>
      <c r="G22" s="302"/>
      <c r="H22" s="302"/>
      <c r="I22" s="302"/>
      <c r="J22" s="302"/>
      <c r="K22" s="302"/>
      <c r="L22" s="302"/>
      <c r="M22" s="302"/>
      <c r="N22" s="122"/>
      <c r="O22" s="123" t="s">
        <v>125</v>
      </c>
    </row>
    <row r="23" spans="1:15">
      <c r="A23" s="369" t="s">
        <v>132</v>
      </c>
      <c r="B23" s="355" t="s">
        <v>109</v>
      </c>
      <c r="C23" s="124" t="s">
        <v>126</v>
      </c>
      <c r="D23" s="77"/>
      <c r="E23" s="73"/>
      <c r="F23" s="73"/>
      <c r="G23" s="77"/>
      <c r="H23" s="73"/>
      <c r="I23" s="77"/>
      <c r="J23" s="73"/>
      <c r="K23" s="73"/>
      <c r="L23" s="125">
        <f>SUM(H23,F23,D23,J23)</f>
        <v>0</v>
      </c>
      <c r="M23" s="126">
        <f>SUM(I23,G23,E23,K23)</f>
        <v>0</v>
      </c>
      <c r="N23" s="127">
        <f>SUM(L23:M23)</f>
        <v>0</v>
      </c>
      <c r="O23" s="372" t="s">
        <v>133</v>
      </c>
    </row>
    <row r="24" spans="1:15" ht="15" thickBot="1">
      <c r="A24" s="370"/>
      <c r="B24" s="356"/>
      <c r="C24" s="128" t="s">
        <v>128</v>
      </c>
      <c r="D24" s="78"/>
      <c r="E24" s="74"/>
      <c r="F24" s="74"/>
      <c r="G24" s="78"/>
      <c r="H24" s="74"/>
      <c r="I24" s="78"/>
      <c r="J24" s="74"/>
      <c r="K24" s="74"/>
      <c r="L24" s="129">
        <f>SUM(H24,F24,D24,J24)</f>
        <v>0</v>
      </c>
      <c r="M24" s="130">
        <f>SUM(I24,G24,E24,K24)</f>
        <v>0</v>
      </c>
      <c r="N24" s="131">
        <f>SUM(L24:M24)</f>
        <v>0</v>
      </c>
      <c r="O24" s="372"/>
    </row>
    <row r="25" spans="1:15">
      <c r="A25" s="370"/>
      <c r="B25" s="355" t="s">
        <v>110</v>
      </c>
      <c r="C25" s="124" t="s">
        <v>126</v>
      </c>
      <c r="D25" s="79"/>
      <c r="E25" s="75"/>
      <c r="F25" s="75"/>
      <c r="G25" s="79"/>
      <c r="H25" s="75"/>
      <c r="I25" s="79"/>
      <c r="J25" s="75"/>
      <c r="K25" s="75"/>
      <c r="L25" s="125">
        <f t="shared" ref="L25:M34" si="3">SUM(H25,F25,D25,J25)</f>
        <v>0</v>
      </c>
      <c r="M25" s="126">
        <f t="shared" si="3"/>
        <v>0</v>
      </c>
      <c r="N25" s="127">
        <f t="shared" ref="N25:N30" si="4">SUM(L25:M25)</f>
        <v>0</v>
      </c>
      <c r="O25" s="372"/>
    </row>
    <row r="26" spans="1:15" ht="15" thickBot="1">
      <c r="A26" s="370"/>
      <c r="B26" s="356"/>
      <c r="C26" s="128" t="s">
        <v>128</v>
      </c>
      <c r="D26" s="80"/>
      <c r="E26" s="76"/>
      <c r="F26" s="76"/>
      <c r="G26" s="80"/>
      <c r="H26" s="76"/>
      <c r="I26" s="80"/>
      <c r="J26" s="76"/>
      <c r="K26" s="76"/>
      <c r="L26" s="129">
        <f t="shared" si="3"/>
        <v>0</v>
      </c>
      <c r="M26" s="130">
        <f t="shared" si="3"/>
        <v>0</v>
      </c>
      <c r="N26" s="131">
        <f t="shared" si="4"/>
        <v>0</v>
      </c>
      <c r="O26" s="372"/>
    </row>
    <row r="27" spans="1:15">
      <c r="A27" s="370"/>
      <c r="B27" s="359" t="s">
        <v>111</v>
      </c>
      <c r="C27" s="124" t="s">
        <v>126</v>
      </c>
      <c r="D27" s="79"/>
      <c r="E27" s="75"/>
      <c r="F27" s="75"/>
      <c r="G27" s="79"/>
      <c r="H27" s="75"/>
      <c r="I27" s="79"/>
      <c r="J27" s="75"/>
      <c r="K27" s="75"/>
      <c r="L27" s="125">
        <f t="shared" si="3"/>
        <v>0</v>
      </c>
      <c r="M27" s="126">
        <f t="shared" si="3"/>
        <v>0</v>
      </c>
      <c r="N27" s="127">
        <f t="shared" si="4"/>
        <v>0</v>
      </c>
      <c r="O27" s="372"/>
    </row>
    <row r="28" spans="1:15" ht="15" thickBot="1">
      <c r="A28" s="370"/>
      <c r="B28" s="360"/>
      <c r="C28" s="128" t="s">
        <v>128</v>
      </c>
      <c r="D28" s="80"/>
      <c r="E28" s="76"/>
      <c r="F28" s="76"/>
      <c r="G28" s="80"/>
      <c r="H28" s="76"/>
      <c r="I28" s="80"/>
      <c r="J28" s="76"/>
      <c r="K28" s="76"/>
      <c r="L28" s="129">
        <f t="shared" si="3"/>
        <v>0</v>
      </c>
      <c r="M28" s="130">
        <f t="shared" si="3"/>
        <v>0</v>
      </c>
      <c r="N28" s="131">
        <f t="shared" si="4"/>
        <v>0</v>
      </c>
      <c r="O28" s="372"/>
    </row>
    <row r="29" spans="1:15">
      <c r="A29" s="370"/>
      <c r="B29" s="361" t="s">
        <v>129</v>
      </c>
      <c r="C29" s="124" t="s">
        <v>126</v>
      </c>
      <c r="D29" s="81"/>
      <c r="E29" s="71"/>
      <c r="F29" s="71"/>
      <c r="G29" s="81"/>
      <c r="H29" s="71"/>
      <c r="I29" s="81"/>
      <c r="J29" s="71"/>
      <c r="K29" s="71"/>
      <c r="L29" s="125">
        <f t="shared" si="3"/>
        <v>0</v>
      </c>
      <c r="M29" s="126">
        <f t="shared" si="3"/>
        <v>0</v>
      </c>
      <c r="N29" s="127">
        <f t="shared" si="4"/>
        <v>0</v>
      </c>
      <c r="O29" s="372"/>
    </row>
    <row r="30" spans="1:15" ht="15" thickBot="1">
      <c r="A30" s="370"/>
      <c r="B30" s="362"/>
      <c r="C30" s="128" t="s">
        <v>128</v>
      </c>
      <c r="D30" s="82"/>
      <c r="E30" s="72"/>
      <c r="F30" s="72"/>
      <c r="G30" s="82"/>
      <c r="H30" s="72"/>
      <c r="I30" s="82"/>
      <c r="J30" s="72"/>
      <c r="K30" s="72"/>
      <c r="L30" s="129">
        <f t="shared" si="3"/>
        <v>0</v>
      </c>
      <c r="M30" s="130">
        <f t="shared" si="3"/>
        <v>0</v>
      </c>
      <c r="N30" s="131">
        <f t="shared" si="4"/>
        <v>0</v>
      </c>
      <c r="O30" s="372"/>
    </row>
    <row r="31" spans="1:15">
      <c r="A31" s="370"/>
      <c r="B31" s="363" t="s">
        <v>130</v>
      </c>
      <c r="C31" s="132" t="s">
        <v>126</v>
      </c>
      <c r="D31" s="142">
        <f>SUM(D23,D25,D27,D29)</f>
        <v>0</v>
      </c>
      <c r="E31" s="142">
        <f t="shared" ref="E31:K32" si="5">SUM(E23,E25,E27,E29)</f>
        <v>0</v>
      </c>
      <c r="F31" s="142">
        <f t="shared" si="5"/>
        <v>0</v>
      </c>
      <c r="G31" s="142">
        <f t="shared" si="5"/>
        <v>0</v>
      </c>
      <c r="H31" s="142">
        <f t="shared" si="5"/>
        <v>0</v>
      </c>
      <c r="I31" s="142">
        <f t="shared" si="5"/>
        <v>0</v>
      </c>
      <c r="J31" s="142">
        <f t="shared" si="5"/>
        <v>0</v>
      </c>
      <c r="K31" s="142">
        <f t="shared" si="5"/>
        <v>0</v>
      </c>
      <c r="L31" s="150">
        <f t="shared" si="3"/>
        <v>0</v>
      </c>
      <c r="M31" s="151">
        <f t="shared" si="3"/>
        <v>0</v>
      </c>
      <c r="N31" s="152">
        <f>SUM(L31:M31)</f>
        <v>0</v>
      </c>
      <c r="O31" s="372"/>
    </row>
    <row r="32" spans="1:15" ht="15" thickBot="1">
      <c r="A32" s="370"/>
      <c r="B32" s="364"/>
      <c r="C32" s="134" t="s">
        <v>128</v>
      </c>
      <c r="D32" s="143">
        <f>SUM(D24,D26,D28,D30)</f>
        <v>0</v>
      </c>
      <c r="E32" s="143">
        <f t="shared" si="5"/>
        <v>0</v>
      </c>
      <c r="F32" s="143">
        <f t="shared" si="5"/>
        <v>0</v>
      </c>
      <c r="G32" s="143">
        <f t="shared" si="5"/>
        <v>0</v>
      </c>
      <c r="H32" s="143">
        <f t="shared" si="5"/>
        <v>0</v>
      </c>
      <c r="I32" s="143">
        <f t="shared" si="5"/>
        <v>0</v>
      </c>
      <c r="J32" s="143">
        <f t="shared" si="5"/>
        <v>0</v>
      </c>
      <c r="K32" s="143">
        <f t="shared" si="5"/>
        <v>0</v>
      </c>
      <c r="L32" s="153">
        <f t="shared" si="3"/>
        <v>0</v>
      </c>
      <c r="M32" s="154">
        <f t="shared" si="3"/>
        <v>0</v>
      </c>
      <c r="N32" s="155">
        <f>SUM(L32:M32)</f>
        <v>0</v>
      </c>
      <c r="O32" s="372"/>
    </row>
    <row r="33" spans="1:15">
      <c r="A33" s="370"/>
      <c r="B33" s="365" t="s">
        <v>134</v>
      </c>
      <c r="C33" s="124" t="s">
        <v>126</v>
      </c>
      <c r="D33" s="144"/>
      <c r="E33" s="144"/>
      <c r="F33" s="144"/>
      <c r="G33" s="144"/>
      <c r="H33" s="144"/>
      <c r="I33" s="144"/>
      <c r="J33" s="144"/>
      <c r="K33" s="144"/>
      <c r="L33" s="136">
        <f t="shared" si="3"/>
        <v>0</v>
      </c>
      <c r="M33" s="137">
        <f t="shared" si="3"/>
        <v>0</v>
      </c>
      <c r="N33" s="138">
        <f>SUM(L33:M33)</f>
        <v>0</v>
      </c>
      <c r="O33" s="1"/>
    </row>
    <row r="34" spans="1:15" ht="15" thickBot="1">
      <c r="A34" s="371"/>
      <c r="B34" s="366"/>
      <c r="C34" s="128" t="s">
        <v>128</v>
      </c>
      <c r="D34" s="146"/>
      <c r="E34" s="146"/>
      <c r="F34" s="146"/>
      <c r="G34" s="146"/>
      <c r="H34" s="146"/>
      <c r="I34" s="146"/>
      <c r="J34" s="146"/>
      <c r="K34" s="146"/>
      <c r="L34" s="139">
        <f t="shared" si="3"/>
        <v>0</v>
      </c>
      <c r="M34" s="140">
        <f t="shared" si="3"/>
        <v>0</v>
      </c>
      <c r="N34" s="141">
        <f>SUM(L34:M34)</f>
        <v>0</v>
      </c>
      <c r="O34" s="1"/>
    </row>
    <row r="35" spans="1:15">
      <c r="A35" s="1"/>
      <c r="O35" s="1"/>
    </row>
    <row r="36" spans="1:15">
      <c r="A36" s="312" t="s">
        <v>138</v>
      </c>
      <c r="B36" s="312"/>
      <c r="C36" s="310"/>
      <c r="D36" s="313"/>
      <c r="E36" s="313"/>
      <c r="F36" s="313"/>
      <c r="G36" s="313"/>
      <c r="H36" s="313"/>
      <c r="O36" s="1"/>
    </row>
    <row r="37" spans="1:15" ht="15" thickBot="1">
      <c r="A37" s="314" t="s">
        <v>139</v>
      </c>
      <c r="B37" s="202"/>
      <c r="C37" s="308"/>
      <c r="O37" s="1"/>
    </row>
    <row r="38" spans="1:15" ht="15" thickBot="1">
      <c r="A38" s="377"/>
      <c r="B38" s="374"/>
      <c r="C38" s="374"/>
      <c r="D38" s="374"/>
      <c r="E38" s="374"/>
      <c r="F38" s="374"/>
      <c r="G38" s="374"/>
      <c r="H38" s="374"/>
      <c r="I38" s="374"/>
      <c r="J38" s="374"/>
      <c r="K38" s="374"/>
      <c r="L38" s="374"/>
      <c r="M38" s="374"/>
      <c r="N38" s="375"/>
      <c r="O38" s="1"/>
    </row>
    <row r="39" spans="1:15">
      <c r="A39" s="1"/>
      <c r="B39" s="315"/>
      <c r="C39" s="315"/>
      <c r="O39" s="1"/>
    </row>
    <row r="40" spans="1:15">
      <c r="A40" s="316"/>
      <c r="B40" s="315"/>
      <c r="C40" s="315"/>
      <c r="O40" s="1"/>
    </row>
    <row r="41" spans="1:15" ht="15" thickBot="1">
      <c r="A41" s="376" t="s">
        <v>141</v>
      </c>
      <c r="B41" s="376"/>
      <c r="C41" s="376"/>
      <c r="D41" s="376"/>
      <c r="E41" s="376"/>
      <c r="F41" s="376"/>
      <c r="G41" s="376"/>
      <c r="H41" s="376"/>
      <c r="I41" s="376"/>
      <c r="J41" s="376"/>
      <c r="K41" s="376"/>
      <c r="L41" s="376"/>
      <c r="M41" s="376"/>
      <c r="N41" s="376"/>
      <c r="O41" s="1"/>
    </row>
    <row r="42" spans="1:15" ht="15" thickBot="1">
      <c r="A42" s="377"/>
      <c r="B42" s="374"/>
      <c r="C42" s="374"/>
      <c r="D42" s="374"/>
      <c r="E42" s="374"/>
      <c r="F42" s="374"/>
      <c r="G42" s="374"/>
      <c r="H42" s="374"/>
      <c r="I42" s="374"/>
      <c r="J42" s="374"/>
      <c r="K42" s="374"/>
      <c r="L42" s="374"/>
      <c r="M42" s="374"/>
      <c r="N42" s="375"/>
      <c r="O42" s="1"/>
    </row>
    <row r="43" spans="1:15">
      <c r="A43" s="1"/>
      <c r="O43" s="1"/>
    </row>
    <row r="44" spans="1:15">
      <c r="A44" s="1"/>
      <c r="O44" s="1"/>
    </row>
    <row r="45" spans="1:15">
      <c r="A45" s="1"/>
      <c r="O45" s="1"/>
    </row>
    <row r="46" spans="1:15">
      <c r="A46" s="1"/>
      <c r="O46" s="1"/>
    </row>
  </sheetData>
  <mergeCells count="30">
    <mergeCell ref="B1:O1"/>
    <mergeCell ref="A2:N3"/>
    <mergeCell ref="A5:B5"/>
    <mergeCell ref="D6:K6"/>
    <mergeCell ref="D7:E7"/>
    <mergeCell ref="F7:G7"/>
    <mergeCell ref="H7:I7"/>
    <mergeCell ref="J7:K7"/>
    <mergeCell ref="L7:N7"/>
    <mergeCell ref="A9:C9"/>
    <mergeCell ref="A10:A21"/>
    <mergeCell ref="B10:B11"/>
    <mergeCell ref="O10:O21"/>
    <mergeCell ref="B12:B13"/>
    <mergeCell ref="B14:B15"/>
    <mergeCell ref="B16:B17"/>
    <mergeCell ref="B18:B19"/>
    <mergeCell ref="B20:B21"/>
    <mergeCell ref="O23:O32"/>
    <mergeCell ref="B25:B26"/>
    <mergeCell ref="B27:B28"/>
    <mergeCell ref="B29:B30"/>
    <mergeCell ref="B31:B32"/>
    <mergeCell ref="A38:N38"/>
    <mergeCell ref="A41:N41"/>
    <mergeCell ref="A42:N42"/>
    <mergeCell ref="A22:C22"/>
    <mergeCell ref="A23:A34"/>
    <mergeCell ref="B23:B24"/>
    <mergeCell ref="B33:B34"/>
  </mergeCells>
  <dataValidations count="1">
    <dataValidation type="whole" allowBlank="1" showInputMessage="1" showErrorMessage="1" sqref="D10:K17 D20:K21 D23:K30 D33:K34" xr:uid="{84D796E0-88B5-4715-AE2F-D06C3A5982D1}">
      <formula1>0</formula1>
      <formula2>99999999999999</formula2>
    </dataValidation>
  </dataValidation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B0700-8842-4CF4-B09F-CAA45DE44B72}">
  <dimension ref="A1:O32"/>
  <sheetViews>
    <sheetView showGridLines="0" zoomScale="60" zoomScaleNormal="60" workbookViewId="0">
      <pane xSplit="3" ySplit="6" topLeftCell="D17" activePane="bottomRight" state="frozen"/>
      <selection pane="bottomRight" activeCell="I31" sqref="I31"/>
      <selection pane="bottomLeft" activeCell="A7" sqref="A7"/>
      <selection pane="topRight" activeCell="D1" sqref="D1"/>
    </sheetView>
  </sheetViews>
  <sheetFormatPr defaultColWidth="8.5703125" defaultRowHeight="14.45"/>
  <cols>
    <col min="1" max="1" width="22.140625" style="1" customWidth="1"/>
    <col min="2" max="2" width="24.5703125" customWidth="1"/>
    <col min="3" max="3" width="11" customWidth="1"/>
    <col min="4" max="14" width="10.42578125" customWidth="1"/>
    <col min="15" max="15" width="102.85546875" style="1" customWidth="1"/>
  </cols>
  <sheetData>
    <row r="1" spans="1:15" ht="48" customHeight="1">
      <c r="B1" s="339" t="s">
        <v>119</v>
      </c>
      <c r="C1" s="339"/>
      <c r="D1" s="339"/>
      <c r="E1" s="339"/>
      <c r="F1" s="339"/>
      <c r="G1" s="339"/>
      <c r="H1" s="339"/>
      <c r="I1" s="339"/>
      <c r="J1" s="339"/>
      <c r="K1" s="339"/>
      <c r="L1" s="339"/>
      <c r="M1" s="339"/>
      <c r="N1" s="339"/>
      <c r="O1" s="339"/>
    </row>
    <row r="2" spans="1:15" ht="23.1" customHeight="1">
      <c r="A2" s="301"/>
      <c r="B2" s="340" t="s">
        <v>120</v>
      </c>
      <c r="C2" s="340"/>
      <c r="D2" s="340"/>
      <c r="E2" s="340"/>
      <c r="F2" s="340"/>
      <c r="G2" s="340"/>
      <c r="H2" s="340"/>
      <c r="I2" s="340"/>
      <c r="J2" s="340"/>
      <c r="K2" s="340"/>
      <c r="L2" s="340"/>
      <c r="M2" s="340"/>
      <c r="N2" s="340"/>
      <c r="O2" s="301"/>
    </row>
    <row r="3" spans="1:15" ht="24.95" customHeight="1">
      <c r="A3" s="341" t="s">
        <v>121</v>
      </c>
      <c r="B3" s="341"/>
      <c r="C3" s="67"/>
      <c r="D3" s="67"/>
      <c r="E3" s="67"/>
      <c r="F3" s="67"/>
      <c r="G3" s="67"/>
      <c r="H3" s="67"/>
      <c r="I3" s="67"/>
      <c r="J3" s="67"/>
      <c r="K3" s="67"/>
      <c r="L3" s="67"/>
      <c r="M3" s="67"/>
      <c r="N3" s="67"/>
      <c r="O3" s="67"/>
    </row>
    <row r="4" spans="1:15" ht="24.95" customHeight="1">
      <c r="A4" s="184">
        <f>SUM(N16,N29)</f>
        <v>60300</v>
      </c>
      <c r="B4" s="185" t="s">
        <v>122</v>
      </c>
      <c r="D4" s="342" t="s">
        <v>123</v>
      </c>
      <c r="E4" s="343"/>
      <c r="F4" s="343"/>
      <c r="G4" s="343"/>
      <c r="H4" s="343"/>
      <c r="I4" s="343"/>
      <c r="J4" s="343"/>
      <c r="K4" s="344"/>
    </row>
    <row r="5" spans="1:15" ht="24.95" customHeight="1">
      <c r="A5" s="186">
        <f>SUM(N17,N30)</f>
        <v>10000</v>
      </c>
      <c r="B5" s="187" t="s">
        <v>124</v>
      </c>
      <c r="D5" s="345" t="s">
        <v>73</v>
      </c>
      <c r="E5" s="346"/>
      <c r="F5" s="347" t="s">
        <v>74</v>
      </c>
      <c r="G5" s="347"/>
      <c r="H5" s="347" t="s">
        <v>75</v>
      </c>
      <c r="I5" s="347"/>
      <c r="J5" s="348" t="s">
        <v>76</v>
      </c>
      <c r="K5" s="349"/>
      <c r="L5" s="350" t="s">
        <v>81</v>
      </c>
      <c r="M5" s="350"/>
      <c r="N5" s="350"/>
    </row>
    <row r="6" spans="1:15" ht="18.95" customHeight="1">
      <c r="A6" s="120"/>
      <c r="B6" s="121"/>
      <c r="D6" s="300" t="s">
        <v>79</v>
      </c>
      <c r="E6" s="300" t="s">
        <v>80</v>
      </c>
      <c r="F6" s="300" t="s">
        <v>79</v>
      </c>
      <c r="G6" s="300" t="s">
        <v>80</v>
      </c>
      <c r="H6" s="300" t="s">
        <v>79</v>
      </c>
      <c r="I6" s="300" t="s">
        <v>80</v>
      </c>
      <c r="J6" s="300" t="s">
        <v>79</v>
      </c>
      <c r="K6" s="300" t="s">
        <v>80</v>
      </c>
      <c r="L6" s="299" t="s">
        <v>79</v>
      </c>
      <c r="M6" s="299" t="s">
        <v>80</v>
      </c>
      <c r="N6" s="299" t="s">
        <v>81</v>
      </c>
    </row>
    <row r="7" spans="1:15" ht="24" customHeight="1" thickBot="1">
      <c r="A7" s="351" t="s">
        <v>107</v>
      </c>
      <c r="B7" s="352"/>
      <c r="C7" s="352"/>
      <c r="D7" s="302"/>
      <c r="E7" s="302"/>
      <c r="F7" s="302"/>
      <c r="G7" s="302"/>
      <c r="H7" s="302"/>
      <c r="I7" s="302"/>
      <c r="J7" s="302"/>
      <c r="K7" s="302"/>
      <c r="L7" s="302"/>
      <c r="M7" s="302"/>
      <c r="N7" s="122"/>
      <c r="O7" s="123" t="s">
        <v>125</v>
      </c>
    </row>
    <row r="8" spans="1:15" ht="24" customHeight="1">
      <c r="A8" s="353" t="s">
        <v>108</v>
      </c>
      <c r="B8" s="355" t="s">
        <v>109</v>
      </c>
      <c r="C8" s="124" t="s">
        <v>126</v>
      </c>
      <c r="D8" s="81">
        <v>0</v>
      </c>
      <c r="E8" s="79"/>
      <c r="F8" s="75"/>
      <c r="G8" s="75"/>
      <c r="H8" s="75"/>
      <c r="I8" s="75"/>
      <c r="J8" s="73"/>
      <c r="K8" s="73"/>
      <c r="L8" s="125">
        <f t="shared" ref="L8:M19" si="0">SUM(H8,F8,D8,J8)</f>
        <v>0</v>
      </c>
      <c r="M8" s="126">
        <f t="shared" si="0"/>
        <v>0</v>
      </c>
      <c r="N8" s="127">
        <f t="shared" ref="N8:N19" si="1">SUM(L8:M8)</f>
        <v>0</v>
      </c>
      <c r="O8" s="357" t="s">
        <v>127</v>
      </c>
    </row>
    <row r="9" spans="1:15" ht="24" customHeight="1" thickBot="1">
      <c r="A9" s="354"/>
      <c r="B9" s="356"/>
      <c r="C9" s="128" t="s">
        <v>128</v>
      </c>
      <c r="D9" s="82">
        <v>0</v>
      </c>
      <c r="E9" s="80"/>
      <c r="F9" s="76"/>
      <c r="G9" s="76"/>
      <c r="H9" s="76"/>
      <c r="I9" s="76"/>
      <c r="J9" s="76"/>
      <c r="K9" s="76"/>
      <c r="L9" s="129">
        <f t="shared" si="0"/>
        <v>0</v>
      </c>
      <c r="M9" s="130">
        <f t="shared" si="0"/>
        <v>0</v>
      </c>
      <c r="N9" s="131">
        <f t="shared" si="1"/>
        <v>0</v>
      </c>
      <c r="O9" s="358"/>
    </row>
    <row r="10" spans="1:15" ht="24" customHeight="1">
      <c r="A10" s="354"/>
      <c r="B10" s="355" t="s">
        <v>110</v>
      </c>
      <c r="C10" s="124" t="s">
        <v>126</v>
      </c>
      <c r="D10" s="81"/>
      <c r="E10" s="79"/>
      <c r="F10" s="75"/>
      <c r="G10" s="75"/>
      <c r="H10" s="75"/>
      <c r="I10" s="75"/>
      <c r="J10" s="75"/>
      <c r="K10" s="75"/>
      <c r="L10" s="125">
        <f t="shared" si="0"/>
        <v>0</v>
      </c>
      <c r="M10" s="126">
        <f t="shared" si="0"/>
        <v>0</v>
      </c>
      <c r="N10" s="127">
        <f t="shared" si="1"/>
        <v>0</v>
      </c>
      <c r="O10" s="358"/>
    </row>
    <row r="11" spans="1:15" ht="24" customHeight="1" thickBot="1">
      <c r="A11" s="354"/>
      <c r="B11" s="356"/>
      <c r="C11" s="128" t="s">
        <v>128</v>
      </c>
      <c r="D11" s="82"/>
      <c r="E11" s="80"/>
      <c r="F11" s="76"/>
      <c r="G11" s="76"/>
      <c r="H11" s="76"/>
      <c r="I11" s="76"/>
      <c r="J11" s="76"/>
      <c r="K11" s="76"/>
      <c r="L11" s="129">
        <f t="shared" si="0"/>
        <v>0</v>
      </c>
      <c r="M11" s="130">
        <f t="shared" si="0"/>
        <v>0</v>
      </c>
      <c r="N11" s="131">
        <f t="shared" si="1"/>
        <v>0</v>
      </c>
      <c r="O11" s="358"/>
    </row>
    <row r="12" spans="1:15" ht="24" customHeight="1" thickBot="1">
      <c r="A12" s="354"/>
      <c r="B12" s="359" t="s">
        <v>111</v>
      </c>
      <c r="C12" s="124" t="s">
        <v>126</v>
      </c>
      <c r="D12" s="81">
        <v>0</v>
      </c>
      <c r="E12" s="79"/>
      <c r="F12" s="75">
        <v>30000</v>
      </c>
      <c r="G12" s="75">
        <v>30000</v>
      </c>
      <c r="H12" s="75"/>
      <c r="I12" s="75"/>
      <c r="J12" s="306"/>
      <c r="K12" s="306"/>
      <c r="L12" s="125">
        <f t="shared" si="0"/>
        <v>30000</v>
      </c>
      <c r="M12" s="126">
        <f t="shared" si="0"/>
        <v>30000</v>
      </c>
      <c r="N12" s="127">
        <f t="shared" si="1"/>
        <v>60000</v>
      </c>
      <c r="O12" s="358"/>
    </row>
    <row r="13" spans="1:15" ht="24" customHeight="1" thickBot="1">
      <c r="A13" s="354"/>
      <c r="B13" s="360"/>
      <c r="C13" s="128" t="s">
        <v>128</v>
      </c>
      <c r="D13" s="288">
        <v>0</v>
      </c>
      <c r="E13" s="290"/>
      <c r="F13" s="290"/>
      <c r="G13" s="290"/>
      <c r="H13" s="290"/>
      <c r="I13" s="290"/>
      <c r="J13" s="76"/>
      <c r="K13" s="76"/>
      <c r="L13" s="129">
        <f t="shared" si="0"/>
        <v>0</v>
      </c>
      <c r="M13" s="130">
        <f t="shared" si="0"/>
        <v>0</v>
      </c>
      <c r="N13" s="131">
        <f t="shared" si="1"/>
        <v>0</v>
      </c>
      <c r="O13" s="358"/>
    </row>
    <row r="14" spans="1:15" ht="24" customHeight="1">
      <c r="A14" s="354"/>
      <c r="B14" s="361" t="s">
        <v>129</v>
      </c>
      <c r="C14" s="124" t="s">
        <v>126</v>
      </c>
      <c r="D14" s="81"/>
      <c r="E14" s="81"/>
      <c r="F14" s="71"/>
      <c r="G14" s="71"/>
      <c r="H14" s="71"/>
      <c r="I14" s="71"/>
      <c r="J14" s="71"/>
      <c r="K14" s="71"/>
      <c r="L14" s="125">
        <f t="shared" si="0"/>
        <v>0</v>
      </c>
      <c r="M14" s="126">
        <f t="shared" si="0"/>
        <v>0</v>
      </c>
      <c r="N14" s="127">
        <f t="shared" si="1"/>
        <v>0</v>
      </c>
      <c r="O14" s="358"/>
    </row>
    <row r="15" spans="1:15" ht="24" customHeight="1" thickBot="1">
      <c r="A15" s="354"/>
      <c r="B15" s="362"/>
      <c r="C15" s="128" t="s">
        <v>128</v>
      </c>
      <c r="D15" s="82"/>
      <c r="E15" s="82"/>
      <c r="F15" s="72"/>
      <c r="G15" s="72"/>
      <c r="H15" s="72"/>
      <c r="I15" s="72"/>
      <c r="J15" s="72"/>
      <c r="K15" s="72"/>
      <c r="L15" s="129">
        <f t="shared" si="0"/>
        <v>0</v>
      </c>
      <c r="M15" s="130">
        <f t="shared" si="0"/>
        <v>0</v>
      </c>
      <c r="N15" s="131">
        <f t="shared" si="1"/>
        <v>0</v>
      </c>
      <c r="O15" s="358"/>
    </row>
    <row r="16" spans="1:15" ht="24" customHeight="1">
      <c r="A16" s="354"/>
      <c r="B16" s="363" t="s">
        <v>130</v>
      </c>
      <c r="C16" s="132" t="s">
        <v>126</v>
      </c>
      <c r="D16" s="133">
        <f>SUM(D8,D10,D12,D14)</f>
        <v>0</v>
      </c>
      <c r="E16" s="133">
        <f t="shared" ref="E16:K17" si="2">SUM(E8,E10,E12,E14)</f>
        <v>0</v>
      </c>
      <c r="F16" s="133">
        <f t="shared" si="2"/>
        <v>30000</v>
      </c>
      <c r="G16" s="133">
        <f t="shared" si="2"/>
        <v>30000</v>
      </c>
      <c r="H16" s="133">
        <f t="shared" si="2"/>
        <v>0</v>
      </c>
      <c r="I16" s="133">
        <f t="shared" si="2"/>
        <v>0</v>
      </c>
      <c r="J16" s="133">
        <f t="shared" si="2"/>
        <v>0</v>
      </c>
      <c r="K16" s="133">
        <f t="shared" si="2"/>
        <v>0</v>
      </c>
      <c r="L16" s="150">
        <f t="shared" si="0"/>
        <v>30000</v>
      </c>
      <c r="M16" s="151">
        <f t="shared" si="0"/>
        <v>30000</v>
      </c>
      <c r="N16" s="152">
        <f t="shared" si="1"/>
        <v>60000</v>
      </c>
      <c r="O16" s="358"/>
    </row>
    <row r="17" spans="1:15" ht="24" customHeight="1" thickBot="1">
      <c r="A17" s="354"/>
      <c r="B17" s="364"/>
      <c r="C17" s="134" t="s">
        <v>128</v>
      </c>
      <c r="D17" s="135">
        <f>SUM(D9,D11,D13,D15)</f>
        <v>0</v>
      </c>
      <c r="E17" s="135">
        <f t="shared" si="2"/>
        <v>0</v>
      </c>
      <c r="F17" s="135">
        <f t="shared" si="2"/>
        <v>0</v>
      </c>
      <c r="G17" s="135">
        <f t="shared" si="2"/>
        <v>0</v>
      </c>
      <c r="H17" s="135">
        <f t="shared" si="2"/>
        <v>0</v>
      </c>
      <c r="I17" s="135">
        <f t="shared" si="2"/>
        <v>0</v>
      </c>
      <c r="J17" s="135">
        <f t="shared" si="2"/>
        <v>0</v>
      </c>
      <c r="K17" s="135">
        <f t="shared" si="2"/>
        <v>0</v>
      </c>
      <c r="L17" s="153">
        <f t="shared" si="0"/>
        <v>0</v>
      </c>
      <c r="M17" s="154">
        <f t="shared" si="0"/>
        <v>0</v>
      </c>
      <c r="N17" s="155">
        <f t="shared" si="1"/>
        <v>0</v>
      </c>
      <c r="O17" s="358"/>
    </row>
    <row r="18" spans="1:15" ht="24" customHeight="1">
      <c r="A18" s="354"/>
      <c r="B18" s="365" t="s">
        <v>131</v>
      </c>
      <c r="C18" s="124" t="s">
        <v>126</v>
      </c>
      <c r="D18" s="81">
        <v>0</v>
      </c>
      <c r="E18" s="79"/>
      <c r="F18" s="75"/>
      <c r="G18" s="75"/>
      <c r="H18" s="75"/>
      <c r="I18" s="75"/>
      <c r="J18" s="145"/>
      <c r="K18" s="289"/>
      <c r="L18" s="136">
        <f t="shared" si="0"/>
        <v>0</v>
      </c>
      <c r="M18" s="137">
        <f t="shared" si="0"/>
        <v>0</v>
      </c>
      <c r="N18" s="138">
        <f t="shared" si="1"/>
        <v>0</v>
      </c>
      <c r="O18" s="358"/>
    </row>
    <row r="19" spans="1:15" ht="24" customHeight="1" thickBot="1">
      <c r="A19" s="354"/>
      <c r="B19" s="366"/>
      <c r="C19" s="128" t="s">
        <v>128</v>
      </c>
      <c r="D19" s="288">
        <v>0</v>
      </c>
      <c r="E19" s="290"/>
      <c r="F19" s="290"/>
      <c r="G19" s="290"/>
      <c r="H19" s="290"/>
      <c r="I19" s="290"/>
      <c r="J19" s="290"/>
      <c r="K19" s="291"/>
      <c r="L19" s="139">
        <f t="shared" si="0"/>
        <v>0</v>
      </c>
      <c r="M19" s="140">
        <f t="shared" si="0"/>
        <v>0</v>
      </c>
      <c r="N19" s="141">
        <f t="shared" si="1"/>
        <v>0</v>
      </c>
      <c r="O19" s="358"/>
    </row>
    <row r="20" spans="1:15" ht="24" customHeight="1" thickBot="1">
      <c r="A20" s="367" t="s">
        <v>114</v>
      </c>
      <c r="B20" s="368"/>
      <c r="C20" s="368"/>
      <c r="D20" s="302"/>
      <c r="E20" s="302"/>
      <c r="F20" s="302"/>
      <c r="G20" s="302"/>
      <c r="H20" s="302"/>
      <c r="I20" s="302"/>
      <c r="J20" s="302"/>
      <c r="K20" s="302"/>
      <c r="L20" s="302"/>
      <c r="M20" s="302"/>
      <c r="N20" s="122"/>
      <c r="O20" s="123" t="s">
        <v>125</v>
      </c>
    </row>
    <row r="21" spans="1:15" ht="24" customHeight="1">
      <c r="A21" s="369" t="s">
        <v>132</v>
      </c>
      <c r="B21" s="355" t="s">
        <v>109</v>
      </c>
      <c r="C21" s="124" t="s">
        <v>126</v>
      </c>
      <c r="D21" s="77"/>
      <c r="E21" s="73"/>
      <c r="F21" s="73"/>
      <c r="G21" s="77"/>
      <c r="H21" s="73"/>
      <c r="I21" s="77"/>
      <c r="J21" s="73"/>
      <c r="K21" s="73"/>
      <c r="L21" s="125">
        <f>SUM(H21,F21,D21,J21)</f>
        <v>0</v>
      </c>
      <c r="M21" s="126">
        <f>SUM(I21,G21,E21,K21)</f>
        <v>0</v>
      </c>
      <c r="N21" s="127">
        <f t="shared" ref="N21:N32" si="3">SUM(L21:M21)</f>
        <v>0</v>
      </c>
      <c r="O21" s="372" t="s">
        <v>142</v>
      </c>
    </row>
    <row r="22" spans="1:15" ht="24" customHeight="1" thickBot="1">
      <c r="A22" s="370"/>
      <c r="B22" s="356"/>
      <c r="C22" s="128" t="s">
        <v>128</v>
      </c>
      <c r="D22" s="78"/>
      <c r="E22" s="74"/>
      <c r="F22" s="74"/>
      <c r="G22" s="78"/>
      <c r="H22" s="74"/>
      <c r="I22" s="78"/>
      <c r="J22" s="74"/>
      <c r="K22" s="74"/>
      <c r="L22" s="129">
        <f>SUM(H22,F22,D22,J22)</f>
        <v>0</v>
      </c>
      <c r="M22" s="130">
        <f>SUM(I22,G22,E22,K22)</f>
        <v>0</v>
      </c>
      <c r="N22" s="131">
        <f t="shared" si="3"/>
        <v>0</v>
      </c>
      <c r="O22" s="372"/>
    </row>
    <row r="23" spans="1:15" ht="24" customHeight="1">
      <c r="A23" s="370"/>
      <c r="B23" s="355" t="s">
        <v>110</v>
      </c>
      <c r="C23" s="124" t="s">
        <v>126</v>
      </c>
      <c r="D23" s="79"/>
      <c r="E23" s="75"/>
      <c r="F23" s="75"/>
      <c r="G23" s="79"/>
      <c r="H23" s="75"/>
      <c r="I23" s="79"/>
      <c r="J23" s="75"/>
      <c r="K23" s="75"/>
      <c r="L23" s="125">
        <f t="shared" ref="L23:M32" si="4">SUM(H23,F23,D23,J23)</f>
        <v>0</v>
      </c>
      <c r="M23" s="126">
        <f t="shared" si="4"/>
        <v>0</v>
      </c>
      <c r="N23" s="127">
        <f t="shared" si="3"/>
        <v>0</v>
      </c>
      <c r="O23" s="372"/>
    </row>
    <row r="24" spans="1:15" ht="24" customHeight="1" thickBot="1">
      <c r="A24" s="370"/>
      <c r="B24" s="356"/>
      <c r="C24" s="128" t="s">
        <v>128</v>
      </c>
      <c r="D24" s="80"/>
      <c r="E24" s="76"/>
      <c r="F24" s="76"/>
      <c r="G24" s="80"/>
      <c r="H24" s="76"/>
      <c r="I24" s="80"/>
      <c r="J24" s="76"/>
      <c r="K24" s="76"/>
      <c r="L24" s="129">
        <f t="shared" si="4"/>
        <v>0</v>
      </c>
      <c r="M24" s="130">
        <f t="shared" si="4"/>
        <v>0</v>
      </c>
      <c r="N24" s="131">
        <f t="shared" si="3"/>
        <v>0</v>
      </c>
      <c r="O24" s="372"/>
    </row>
    <row r="25" spans="1:15" ht="24" customHeight="1" thickBot="1">
      <c r="A25" s="370"/>
      <c r="B25" s="359" t="s">
        <v>111</v>
      </c>
      <c r="C25" s="124" t="s">
        <v>126</v>
      </c>
      <c r="D25" s="79"/>
      <c r="E25" s="75"/>
      <c r="F25" s="75">
        <v>75</v>
      </c>
      <c r="G25" s="79">
        <v>75</v>
      </c>
      <c r="H25" s="75"/>
      <c r="I25" s="79"/>
      <c r="J25" s="75">
        <v>75</v>
      </c>
      <c r="K25" s="75">
        <v>75</v>
      </c>
      <c r="L25" s="125">
        <f t="shared" si="4"/>
        <v>150</v>
      </c>
      <c r="M25" s="126">
        <f t="shared" si="4"/>
        <v>150</v>
      </c>
      <c r="N25" s="127">
        <f t="shared" si="3"/>
        <v>300</v>
      </c>
      <c r="O25" s="372"/>
    </row>
    <row r="26" spans="1:15" ht="24" customHeight="1" thickBot="1">
      <c r="A26" s="370"/>
      <c r="B26" s="360"/>
      <c r="C26" s="128" t="s">
        <v>128</v>
      </c>
      <c r="D26" s="80"/>
      <c r="E26" s="76"/>
      <c r="F26" s="71">
        <v>5500</v>
      </c>
      <c r="G26" s="81">
        <v>4500</v>
      </c>
      <c r="H26" s="76"/>
      <c r="I26" s="80"/>
      <c r="J26" s="76"/>
      <c r="K26" s="76"/>
      <c r="L26" s="129">
        <f t="shared" si="4"/>
        <v>5500</v>
      </c>
      <c r="M26" s="130">
        <f t="shared" si="4"/>
        <v>4500</v>
      </c>
      <c r="N26" s="131">
        <f t="shared" si="3"/>
        <v>10000</v>
      </c>
      <c r="O26" s="372"/>
    </row>
    <row r="27" spans="1:15" ht="24" customHeight="1">
      <c r="A27" s="370"/>
      <c r="B27" s="361" t="s">
        <v>129</v>
      </c>
      <c r="C27" s="124" t="s">
        <v>126</v>
      </c>
      <c r="D27" s="81"/>
      <c r="E27" s="71"/>
      <c r="F27" s="71"/>
      <c r="G27" s="81"/>
      <c r="H27" s="71"/>
      <c r="I27" s="81"/>
      <c r="J27" s="71"/>
      <c r="K27" s="71"/>
      <c r="L27" s="125">
        <f t="shared" si="4"/>
        <v>0</v>
      </c>
      <c r="M27" s="126">
        <f t="shared" si="4"/>
        <v>0</v>
      </c>
      <c r="N27" s="127">
        <f t="shared" si="3"/>
        <v>0</v>
      </c>
      <c r="O27" s="372"/>
    </row>
    <row r="28" spans="1:15" ht="24" customHeight="1" thickBot="1">
      <c r="A28" s="370"/>
      <c r="B28" s="362"/>
      <c r="C28" s="128" t="s">
        <v>128</v>
      </c>
      <c r="D28" s="82"/>
      <c r="E28" s="72"/>
      <c r="F28" s="72"/>
      <c r="G28" s="82"/>
      <c r="H28" s="72"/>
      <c r="I28" s="82"/>
      <c r="J28" s="72"/>
      <c r="K28" s="72"/>
      <c r="L28" s="129">
        <f t="shared" si="4"/>
        <v>0</v>
      </c>
      <c r="M28" s="130">
        <f t="shared" si="4"/>
        <v>0</v>
      </c>
      <c r="N28" s="131">
        <f t="shared" si="3"/>
        <v>0</v>
      </c>
      <c r="O28" s="372"/>
    </row>
    <row r="29" spans="1:15" ht="24" customHeight="1">
      <c r="A29" s="370"/>
      <c r="B29" s="363" t="s">
        <v>130</v>
      </c>
      <c r="C29" s="132" t="s">
        <v>126</v>
      </c>
      <c r="D29" s="142">
        <f>SUM(D21,D23,D25,D27)</f>
        <v>0</v>
      </c>
      <c r="E29" s="142">
        <f t="shared" ref="E29:K30" si="5">SUM(E21,E23,E25,E27)</f>
        <v>0</v>
      </c>
      <c r="F29" s="142">
        <f t="shared" si="5"/>
        <v>75</v>
      </c>
      <c r="G29" s="142">
        <f t="shared" si="5"/>
        <v>75</v>
      </c>
      <c r="H29" s="142">
        <f t="shared" si="5"/>
        <v>0</v>
      </c>
      <c r="I29" s="142">
        <f t="shared" si="5"/>
        <v>0</v>
      </c>
      <c r="J29" s="142">
        <f t="shared" si="5"/>
        <v>75</v>
      </c>
      <c r="K29" s="142">
        <f t="shared" si="5"/>
        <v>75</v>
      </c>
      <c r="L29" s="150">
        <f t="shared" si="4"/>
        <v>150</v>
      </c>
      <c r="M29" s="151">
        <f t="shared" si="4"/>
        <v>150</v>
      </c>
      <c r="N29" s="152">
        <f t="shared" si="3"/>
        <v>300</v>
      </c>
      <c r="O29" s="372"/>
    </row>
    <row r="30" spans="1:15" ht="24" customHeight="1" thickBot="1">
      <c r="A30" s="370"/>
      <c r="B30" s="364"/>
      <c r="C30" s="134" t="s">
        <v>128</v>
      </c>
      <c r="D30" s="143">
        <f>SUM(D22,D24,D26,D28)</f>
        <v>0</v>
      </c>
      <c r="E30" s="143">
        <f t="shared" si="5"/>
        <v>0</v>
      </c>
      <c r="F30" s="143">
        <f t="shared" si="5"/>
        <v>5500</v>
      </c>
      <c r="G30" s="143">
        <f t="shared" si="5"/>
        <v>4500</v>
      </c>
      <c r="H30" s="143">
        <f t="shared" si="5"/>
        <v>0</v>
      </c>
      <c r="I30" s="143">
        <f t="shared" si="5"/>
        <v>0</v>
      </c>
      <c r="J30" s="143">
        <f t="shared" si="5"/>
        <v>0</v>
      </c>
      <c r="K30" s="143">
        <f t="shared" si="5"/>
        <v>0</v>
      </c>
      <c r="L30" s="153">
        <f t="shared" si="4"/>
        <v>5500</v>
      </c>
      <c r="M30" s="154">
        <f t="shared" si="4"/>
        <v>4500</v>
      </c>
      <c r="N30" s="155">
        <f t="shared" si="3"/>
        <v>10000</v>
      </c>
      <c r="O30" s="372"/>
    </row>
    <row r="31" spans="1:15" ht="24" customHeight="1">
      <c r="A31" s="370"/>
      <c r="B31" s="365" t="s">
        <v>134</v>
      </c>
      <c r="C31" s="124" t="s">
        <v>126</v>
      </c>
      <c r="D31" s="144"/>
      <c r="E31" s="144"/>
      <c r="F31" s="144"/>
      <c r="G31" s="144"/>
      <c r="H31" s="144"/>
      <c r="I31" s="144"/>
      <c r="J31" s="144"/>
      <c r="K31" s="144"/>
      <c r="L31" s="136">
        <f t="shared" si="4"/>
        <v>0</v>
      </c>
      <c r="M31" s="137">
        <f t="shared" si="4"/>
        <v>0</v>
      </c>
      <c r="N31" s="138">
        <f t="shared" si="3"/>
        <v>0</v>
      </c>
    </row>
    <row r="32" spans="1:15" ht="24" customHeight="1" thickBot="1">
      <c r="A32" s="371"/>
      <c r="B32" s="366"/>
      <c r="C32" s="128" t="s">
        <v>128</v>
      </c>
      <c r="D32" s="146"/>
      <c r="E32" s="146"/>
      <c r="F32" s="146">
        <v>55</v>
      </c>
      <c r="G32" s="146">
        <v>45</v>
      </c>
      <c r="H32" s="146"/>
      <c r="I32" s="146"/>
      <c r="J32" s="146"/>
      <c r="K32" s="146"/>
      <c r="L32" s="139">
        <f t="shared" si="4"/>
        <v>55</v>
      </c>
      <c r="M32" s="140">
        <f t="shared" si="4"/>
        <v>45</v>
      </c>
      <c r="N32" s="141">
        <f t="shared" si="3"/>
        <v>100</v>
      </c>
    </row>
  </sheetData>
  <sheetProtection selectLockedCells="1"/>
  <mergeCells count="27">
    <mergeCell ref="A20:C20"/>
    <mergeCell ref="A21:A32"/>
    <mergeCell ref="B21:B22"/>
    <mergeCell ref="O21:O30"/>
    <mergeCell ref="B23:B24"/>
    <mergeCell ref="B25:B26"/>
    <mergeCell ref="B27:B28"/>
    <mergeCell ref="B29:B30"/>
    <mergeCell ref="B31:B32"/>
    <mergeCell ref="A7:C7"/>
    <mergeCell ref="A8:A19"/>
    <mergeCell ref="B8:B9"/>
    <mergeCell ref="O8:O19"/>
    <mergeCell ref="B10:B11"/>
    <mergeCell ref="B12:B13"/>
    <mergeCell ref="B14:B15"/>
    <mergeCell ref="B16:B17"/>
    <mergeCell ref="B18:B19"/>
    <mergeCell ref="B1:O1"/>
    <mergeCell ref="B2:N2"/>
    <mergeCell ref="A3:B3"/>
    <mergeCell ref="D4:K4"/>
    <mergeCell ref="D5:E5"/>
    <mergeCell ref="F5:G5"/>
    <mergeCell ref="H5:I5"/>
    <mergeCell ref="J5:K5"/>
    <mergeCell ref="L5:N5"/>
  </mergeCells>
  <pageMargins left="0.7" right="0.7" top="0.75" bottom="0.75" header="0.3" footer="0.3"/>
  <pageSetup orientation="portrait"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CC0476-0191-490E-BE2B-5C2196A4A4BE}">
  <dimension ref="A1:O32"/>
  <sheetViews>
    <sheetView showGridLines="0" zoomScale="60" zoomScaleNormal="60" workbookViewId="0">
      <pane xSplit="3" ySplit="6" topLeftCell="D7" activePane="bottomRight" state="frozen"/>
      <selection pane="bottomRight" activeCell="J12" sqref="J12:K12"/>
      <selection pane="bottomLeft" activeCell="A7" sqref="A7"/>
      <selection pane="topRight" activeCell="D1" sqref="D1"/>
    </sheetView>
  </sheetViews>
  <sheetFormatPr defaultColWidth="8.5703125" defaultRowHeight="14.45"/>
  <cols>
    <col min="1" max="1" width="22.140625" style="1" customWidth="1"/>
    <col min="2" max="2" width="24.5703125" customWidth="1"/>
    <col min="3" max="3" width="11" customWidth="1"/>
    <col min="4" max="14" width="10.42578125" customWidth="1"/>
    <col min="15" max="15" width="102.85546875" style="1" customWidth="1"/>
  </cols>
  <sheetData>
    <row r="1" spans="1:15" ht="48" customHeight="1">
      <c r="B1" s="339" t="s">
        <v>119</v>
      </c>
      <c r="C1" s="339"/>
      <c r="D1" s="339"/>
      <c r="E1" s="339"/>
      <c r="F1" s="339"/>
      <c r="G1" s="339"/>
      <c r="H1" s="339"/>
      <c r="I1" s="339"/>
      <c r="J1" s="339"/>
      <c r="K1" s="339"/>
      <c r="L1" s="339"/>
      <c r="M1" s="339"/>
      <c r="N1" s="339"/>
      <c r="O1" s="339"/>
    </row>
    <row r="2" spans="1:15" ht="23.1" customHeight="1">
      <c r="A2" s="301"/>
      <c r="B2" s="340" t="s">
        <v>120</v>
      </c>
      <c r="C2" s="340"/>
      <c r="D2" s="340"/>
      <c r="E2" s="340"/>
      <c r="F2" s="340"/>
      <c r="G2" s="340"/>
      <c r="H2" s="340"/>
      <c r="I2" s="340"/>
      <c r="J2" s="340"/>
      <c r="K2" s="340"/>
      <c r="L2" s="340"/>
      <c r="M2" s="340"/>
      <c r="N2" s="340"/>
      <c r="O2" s="301"/>
    </row>
    <row r="3" spans="1:15" ht="24.95" customHeight="1">
      <c r="A3" s="341" t="s">
        <v>121</v>
      </c>
      <c r="B3" s="341"/>
      <c r="C3" s="67"/>
      <c r="D3" s="67"/>
      <c r="E3" s="67"/>
      <c r="F3" s="67"/>
      <c r="G3" s="67"/>
      <c r="H3" s="67"/>
      <c r="I3" s="67"/>
      <c r="J3" s="67"/>
      <c r="K3" s="67"/>
      <c r="L3" s="67"/>
      <c r="M3" s="67"/>
      <c r="N3" s="67"/>
      <c r="O3" s="67"/>
    </row>
    <row r="4" spans="1:15" ht="24.95" customHeight="1">
      <c r="A4" s="184">
        <f>SUM(N16,N29)</f>
        <v>6588</v>
      </c>
      <c r="B4" s="185" t="s">
        <v>122</v>
      </c>
      <c r="D4" s="342" t="s">
        <v>123</v>
      </c>
      <c r="E4" s="343"/>
      <c r="F4" s="343"/>
      <c r="G4" s="343"/>
      <c r="H4" s="343"/>
      <c r="I4" s="343"/>
      <c r="J4" s="343"/>
      <c r="K4" s="344"/>
    </row>
    <row r="5" spans="1:15" ht="24.95" customHeight="1">
      <c r="A5" s="186">
        <f>SUM(N17,N30)</f>
        <v>7883</v>
      </c>
      <c r="B5" s="187" t="s">
        <v>124</v>
      </c>
      <c r="D5" s="345" t="s">
        <v>73</v>
      </c>
      <c r="E5" s="346"/>
      <c r="F5" s="347" t="s">
        <v>74</v>
      </c>
      <c r="G5" s="347"/>
      <c r="H5" s="347" t="s">
        <v>75</v>
      </c>
      <c r="I5" s="347"/>
      <c r="J5" s="348" t="s">
        <v>76</v>
      </c>
      <c r="K5" s="349"/>
      <c r="L5" s="350" t="s">
        <v>81</v>
      </c>
      <c r="M5" s="350"/>
      <c r="N5" s="350"/>
    </row>
    <row r="6" spans="1:15" ht="18.95" customHeight="1">
      <c r="A6" s="120"/>
      <c r="B6" s="121"/>
      <c r="D6" s="300" t="s">
        <v>79</v>
      </c>
      <c r="E6" s="300" t="s">
        <v>80</v>
      </c>
      <c r="F6" s="300" t="s">
        <v>79</v>
      </c>
      <c r="G6" s="300" t="s">
        <v>80</v>
      </c>
      <c r="H6" s="300" t="s">
        <v>79</v>
      </c>
      <c r="I6" s="300" t="s">
        <v>80</v>
      </c>
      <c r="J6" s="300" t="s">
        <v>79</v>
      </c>
      <c r="K6" s="300" t="s">
        <v>80</v>
      </c>
      <c r="L6" s="299" t="s">
        <v>79</v>
      </c>
      <c r="M6" s="299" t="s">
        <v>80</v>
      </c>
      <c r="N6" s="299" t="s">
        <v>81</v>
      </c>
    </row>
    <row r="7" spans="1:15" ht="24" customHeight="1" thickBot="1">
      <c r="A7" s="351" t="s">
        <v>107</v>
      </c>
      <c r="B7" s="352"/>
      <c r="C7" s="352"/>
      <c r="D7" s="302"/>
      <c r="E7" s="302"/>
      <c r="F7" s="302"/>
      <c r="G7" s="302"/>
      <c r="H7" s="302"/>
      <c r="I7" s="302"/>
      <c r="J7" s="302"/>
      <c r="K7" s="302"/>
      <c r="L7" s="302"/>
      <c r="M7" s="302"/>
      <c r="N7" s="122"/>
      <c r="O7" s="123" t="s">
        <v>125</v>
      </c>
    </row>
    <row r="8" spans="1:15" ht="24" customHeight="1">
      <c r="A8" s="353" t="s">
        <v>108</v>
      </c>
      <c r="B8" s="355" t="s">
        <v>109</v>
      </c>
      <c r="C8" s="124" t="s">
        <v>126</v>
      </c>
      <c r="D8" s="81">
        <v>0</v>
      </c>
      <c r="E8" s="79"/>
      <c r="F8" s="75"/>
      <c r="G8" s="75"/>
      <c r="H8" s="75"/>
      <c r="I8" s="75"/>
      <c r="J8" s="73"/>
      <c r="K8" s="73"/>
      <c r="L8" s="125">
        <f t="shared" ref="L8:M19" si="0">SUM(H8,F8,D8,J8)</f>
        <v>0</v>
      </c>
      <c r="M8" s="126">
        <f t="shared" si="0"/>
        <v>0</v>
      </c>
      <c r="N8" s="127">
        <f t="shared" ref="N8:N19" si="1">SUM(L8:M8)</f>
        <v>0</v>
      </c>
      <c r="O8" s="357" t="s">
        <v>127</v>
      </c>
    </row>
    <row r="9" spans="1:15" ht="24" customHeight="1" thickBot="1">
      <c r="A9" s="354"/>
      <c r="B9" s="356"/>
      <c r="C9" s="128" t="s">
        <v>128</v>
      </c>
      <c r="D9" s="82">
        <v>0</v>
      </c>
      <c r="E9" s="80"/>
      <c r="F9" s="76"/>
      <c r="G9" s="76"/>
      <c r="H9" s="76"/>
      <c r="I9" s="76"/>
      <c r="J9" s="76"/>
      <c r="K9" s="76"/>
      <c r="L9" s="129">
        <f t="shared" si="0"/>
        <v>0</v>
      </c>
      <c r="M9" s="130">
        <f t="shared" si="0"/>
        <v>0</v>
      </c>
      <c r="N9" s="131">
        <f t="shared" si="1"/>
        <v>0</v>
      </c>
      <c r="O9" s="358"/>
    </row>
    <row r="10" spans="1:15" ht="24" customHeight="1">
      <c r="A10" s="354"/>
      <c r="B10" s="355" t="s">
        <v>110</v>
      </c>
      <c r="C10" s="124" t="s">
        <v>126</v>
      </c>
      <c r="D10" s="81"/>
      <c r="E10" s="79"/>
      <c r="F10" s="75"/>
      <c r="G10" s="75"/>
      <c r="H10" s="75"/>
      <c r="I10" s="75"/>
      <c r="J10" s="75"/>
      <c r="K10" s="75"/>
      <c r="L10" s="125">
        <f t="shared" si="0"/>
        <v>0</v>
      </c>
      <c r="M10" s="126">
        <f t="shared" si="0"/>
        <v>0</v>
      </c>
      <c r="N10" s="127">
        <f t="shared" si="1"/>
        <v>0</v>
      </c>
      <c r="O10" s="358"/>
    </row>
    <row r="11" spans="1:15" ht="24" customHeight="1" thickBot="1">
      <c r="A11" s="354"/>
      <c r="B11" s="356"/>
      <c r="C11" s="128" t="s">
        <v>128</v>
      </c>
      <c r="D11" s="82"/>
      <c r="E11" s="80"/>
      <c r="F11" s="76"/>
      <c r="G11" s="76"/>
      <c r="H11" s="76"/>
      <c r="I11" s="76"/>
      <c r="J11" s="76"/>
      <c r="K11" s="76"/>
      <c r="L11" s="129">
        <f t="shared" si="0"/>
        <v>0</v>
      </c>
      <c r="M11" s="130">
        <f t="shared" si="0"/>
        <v>0</v>
      </c>
      <c r="N11" s="131">
        <f t="shared" si="1"/>
        <v>0</v>
      </c>
      <c r="O11" s="358"/>
    </row>
    <row r="12" spans="1:15" ht="24" customHeight="1" thickBot="1">
      <c r="A12" s="354"/>
      <c r="B12" s="359" t="s">
        <v>111</v>
      </c>
      <c r="C12" s="124" t="s">
        <v>126</v>
      </c>
      <c r="D12" s="81">
        <v>0</v>
      </c>
      <c r="E12" s="79"/>
      <c r="F12" s="75"/>
      <c r="G12" s="75"/>
      <c r="H12" s="75"/>
      <c r="I12" s="75"/>
      <c r="J12" s="306">
        <v>2823</v>
      </c>
      <c r="K12" s="306">
        <v>3765</v>
      </c>
      <c r="L12" s="125">
        <f t="shared" si="0"/>
        <v>2823</v>
      </c>
      <c r="M12" s="126">
        <f t="shared" si="0"/>
        <v>3765</v>
      </c>
      <c r="N12" s="127">
        <f t="shared" si="1"/>
        <v>6588</v>
      </c>
      <c r="O12" s="358"/>
    </row>
    <row r="13" spans="1:15" ht="24" customHeight="1" thickBot="1">
      <c r="A13" s="354"/>
      <c r="B13" s="360"/>
      <c r="C13" s="128" t="s">
        <v>128</v>
      </c>
      <c r="D13" s="288">
        <v>0</v>
      </c>
      <c r="E13" s="290"/>
      <c r="F13" s="305">
        <v>1041</v>
      </c>
      <c r="G13" s="305">
        <v>1858</v>
      </c>
      <c r="H13" s="305">
        <v>1338</v>
      </c>
      <c r="I13" s="305">
        <v>3646</v>
      </c>
      <c r="J13" s="76"/>
      <c r="K13" s="76"/>
      <c r="L13" s="129">
        <f t="shared" si="0"/>
        <v>2379</v>
      </c>
      <c r="M13" s="130">
        <f t="shared" si="0"/>
        <v>5504</v>
      </c>
      <c r="N13" s="131">
        <f t="shared" si="1"/>
        <v>7883</v>
      </c>
      <c r="O13" s="358"/>
    </row>
    <row r="14" spans="1:15" ht="24" customHeight="1">
      <c r="A14" s="354"/>
      <c r="B14" s="361" t="s">
        <v>129</v>
      </c>
      <c r="C14" s="124" t="s">
        <v>126</v>
      </c>
      <c r="D14" s="81"/>
      <c r="E14" s="81"/>
      <c r="F14" s="71"/>
      <c r="G14" s="71"/>
      <c r="H14" s="71"/>
      <c r="I14" s="71"/>
      <c r="J14" s="71"/>
      <c r="K14" s="71"/>
      <c r="L14" s="125">
        <f t="shared" si="0"/>
        <v>0</v>
      </c>
      <c r="M14" s="126">
        <f t="shared" si="0"/>
        <v>0</v>
      </c>
      <c r="N14" s="127">
        <f t="shared" si="1"/>
        <v>0</v>
      </c>
      <c r="O14" s="358"/>
    </row>
    <row r="15" spans="1:15" ht="24" customHeight="1" thickBot="1">
      <c r="A15" s="354"/>
      <c r="B15" s="362"/>
      <c r="C15" s="128" t="s">
        <v>128</v>
      </c>
      <c r="D15" s="82"/>
      <c r="E15" s="82"/>
      <c r="F15" s="72"/>
      <c r="G15" s="72"/>
      <c r="H15" s="72"/>
      <c r="I15" s="72"/>
      <c r="J15" s="72"/>
      <c r="K15" s="72"/>
      <c r="L15" s="129">
        <f t="shared" si="0"/>
        <v>0</v>
      </c>
      <c r="M15" s="130">
        <f t="shared" si="0"/>
        <v>0</v>
      </c>
      <c r="N15" s="131">
        <f t="shared" si="1"/>
        <v>0</v>
      </c>
      <c r="O15" s="358"/>
    </row>
    <row r="16" spans="1:15" ht="24" customHeight="1">
      <c r="A16" s="354"/>
      <c r="B16" s="363" t="s">
        <v>130</v>
      </c>
      <c r="C16" s="132" t="s">
        <v>126</v>
      </c>
      <c r="D16" s="133">
        <f>SUM(D8,D10,D12,D14)</f>
        <v>0</v>
      </c>
      <c r="E16" s="133">
        <f t="shared" ref="E16:K17" si="2">SUM(E8,E10,E12,E14)</f>
        <v>0</v>
      </c>
      <c r="F16" s="133">
        <f t="shared" si="2"/>
        <v>0</v>
      </c>
      <c r="G16" s="133">
        <f t="shared" si="2"/>
        <v>0</v>
      </c>
      <c r="H16" s="133">
        <f t="shared" si="2"/>
        <v>0</v>
      </c>
      <c r="I16" s="133">
        <f t="shared" si="2"/>
        <v>0</v>
      </c>
      <c r="J16" s="133">
        <f t="shared" si="2"/>
        <v>2823</v>
      </c>
      <c r="K16" s="133">
        <f t="shared" si="2"/>
        <v>3765</v>
      </c>
      <c r="L16" s="150">
        <f t="shared" si="0"/>
        <v>2823</v>
      </c>
      <c r="M16" s="151">
        <f t="shared" si="0"/>
        <v>3765</v>
      </c>
      <c r="N16" s="152">
        <f t="shared" si="1"/>
        <v>6588</v>
      </c>
      <c r="O16" s="358"/>
    </row>
    <row r="17" spans="1:15" ht="24" customHeight="1" thickBot="1">
      <c r="A17" s="354"/>
      <c r="B17" s="364"/>
      <c r="C17" s="134" t="s">
        <v>128</v>
      </c>
      <c r="D17" s="135">
        <f>SUM(D9,D11,D13,D15)</f>
        <v>0</v>
      </c>
      <c r="E17" s="135">
        <f t="shared" si="2"/>
        <v>0</v>
      </c>
      <c r="F17" s="135">
        <f t="shared" si="2"/>
        <v>1041</v>
      </c>
      <c r="G17" s="135">
        <f t="shared" si="2"/>
        <v>1858</v>
      </c>
      <c r="H17" s="135">
        <f t="shared" si="2"/>
        <v>1338</v>
      </c>
      <c r="I17" s="135">
        <f t="shared" si="2"/>
        <v>3646</v>
      </c>
      <c r="J17" s="135">
        <f t="shared" si="2"/>
        <v>0</v>
      </c>
      <c r="K17" s="135">
        <f t="shared" si="2"/>
        <v>0</v>
      </c>
      <c r="L17" s="153">
        <f t="shared" si="0"/>
        <v>2379</v>
      </c>
      <c r="M17" s="154">
        <f t="shared" si="0"/>
        <v>5504</v>
      </c>
      <c r="N17" s="155">
        <f t="shared" si="1"/>
        <v>7883</v>
      </c>
      <c r="O17" s="358"/>
    </row>
    <row r="18" spans="1:15" ht="24" customHeight="1">
      <c r="A18" s="354"/>
      <c r="B18" s="365" t="s">
        <v>131</v>
      </c>
      <c r="C18" s="124" t="s">
        <v>126</v>
      </c>
      <c r="D18" s="81">
        <v>0</v>
      </c>
      <c r="E18" s="79">
        <v>0</v>
      </c>
      <c r="F18" s="75"/>
      <c r="G18" s="75"/>
      <c r="H18" s="75"/>
      <c r="I18" s="75"/>
      <c r="J18" s="145"/>
      <c r="K18" s="289"/>
      <c r="L18" s="136">
        <f t="shared" si="0"/>
        <v>0</v>
      </c>
      <c r="M18" s="137">
        <f t="shared" si="0"/>
        <v>0</v>
      </c>
      <c r="N18" s="138">
        <f t="shared" si="1"/>
        <v>0</v>
      </c>
      <c r="O18" s="358"/>
    </row>
    <row r="19" spans="1:15" ht="24" customHeight="1" thickBot="1">
      <c r="A19" s="354"/>
      <c r="B19" s="366"/>
      <c r="C19" s="128" t="s">
        <v>128</v>
      </c>
      <c r="D19" s="288">
        <v>0</v>
      </c>
      <c r="E19" s="290">
        <v>0</v>
      </c>
      <c r="F19" s="290"/>
      <c r="G19" s="290"/>
      <c r="H19" s="290"/>
      <c r="I19" s="290"/>
      <c r="J19" s="290"/>
      <c r="K19" s="291"/>
      <c r="L19" s="139">
        <f t="shared" si="0"/>
        <v>0</v>
      </c>
      <c r="M19" s="140">
        <f t="shared" si="0"/>
        <v>0</v>
      </c>
      <c r="N19" s="141">
        <f t="shared" si="1"/>
        <v>0</v>
      </c>
      <c r="O19" s="358"/>
    </row>
    <row r="20" spans="1:15" ht="24" customHeight="1" thickBot="1">
      <c r="A20" s="367" t="s">
        <v>114</v>
      </c>
      <c r="B20" s="368"/>
      <c r="C20" s="368"/>
      <c r="D20" s="302"/>
      <c r="E20" s="302"/>
      <c r="F20" s="302"/>
      <c r="G20" s="302"/>
      <c r="H20" s="302"/>
      <c r="I20" s="302"/>
      <c r="J20" s="302"/>
      <c r="K20" s="302"/>
      <c r="L20" s="302"/>
      <c r="M20" s="302"/>
      <c r="N20" s="122"/>
      <c r="O20" s="123" t="s">
        <v>125</v>
      </c>
    </row>
    <row r="21" spans="1:15" ht="24" customHeight="1">
      <c r="A21" s="369" t="s">
        <v>132</v>
      </c>
      <c r="B21" s="355" t="s">
        <v>109</v>
      </c>
      <c r="C21" s="124" t="s">
        <v>126</v>
      </c>
      <c r="D21" s="77"/>
      <c r="E21" s="73"/>
      <c r="F21" s="73"/>
      <c r="G21" s="77"/>
      <c r="H21" s="73"/>
      <c r="I21" s="77"/>
      <c r="J21" s="73"/>
      <c r="K21" s="73"/>
      <c r="L21" s="125">
        <f>SUM(H21,F21,D21,J21)</f>
        <v>0</v>
      </c>
      <c r="M21" s="126">
        <f>SUM(I21,G21,E21,K21)</f>
        <v>0</v>
      </c>
      <c r="N21" s="127">
        <f t="shared" ref="N21:N32" si="3">SUM(L21:M21)</f>
        <v>0</v>
      </c>
      <c r="O21" s="372" t="s">
        <v>133</v>
      </c>
    </row>
    <row r="22" spans="1:15" ht="24" customHeight="1" thickBot="1">
      <c r="A22" s="370"/>
      <c r="B22" s="356"/>
      <c r="C22" s="128" t="s">
        <v>128</v>
      </c>
      <c r="D22" s="78"/>
      <c r="E22" s="74"/>
      <c r="F22" s="74"/>
      <c r="G22" s="78"/>
      <c r="H22" s="74"/>
      <c r="I22" s="78"/>
      <c r="J22" s="74"/>
      <c r="K22" s="74"/>
      <c r="L22" s="129">
        <f>SUM(H22,F22,D22,J22)</f>
        <v>0</v>
      </c>
      <c r="M22" s="130">
        <f>SUM(I22,G22,E22,K22)</f>
        <v>0</v>
      </c>
      <c r="N22" s="131">
        <f t="shared" si="3"/>
        <v>0</v>
      </c>
      <c r="O22" s="372"/>
    </row>
    <row r="23" spans="1:15" ht="24" customHeight="1">
      <c r="A23" s="370"/>
      <c r="B23" s="355" t="s">
        <v>110</v>
      </c>
      <c r="C23" s="124" t="s">
        <v>126</v>
      </c>
      <c r="D23" s="79"/>
      <c r="E23" s="75"/>
      <c r="F23" s="75"/>
      <c r="G23" s="79"/>
      <c r="H23" s="75"/>
      <c r="I23" s="79"/>
      <c r="J23" s="75"/>
      <c r="K23" s="75"/>
      <c r="L23" s="125">
        <f t="shared" ref="L23:M32" si="4">SUM(H23,F23,D23,J23)</f>
        <v>0</v>
      </c>
      <c r="M23" s="126">
        <f t="shared" si="4"/>
        <v>0</v>
      </c>
      <c r="N23" s="127">
        <f t="shared" si="3"/>
        <v>0</v>
      </c>
      <c r="O23" s="372"/>
    </row>
    <row r="24" spans="1:15" ht="24" customHeight="1" thickBot="1">
      <c r="A24" s="370"/>
      <c r="B24" s="356"/>
      <c r="C24" s="128" t="s">
        <v>128</v>
      </c>
      <c r="D24" s="80"/>
      <c r="E24" s="76"/>
      <c r="F24" s="76"/>
      <c r="G24" s="80"/>
      <c r="H24" s="76"/>
      <c r="I24" s="80"/>
      <c r="J24" s="76"/>
      <c r="K24" s="76"/>
      <c r="L24" s="129">
        <f t="shared" si="4"/>
        <v>0</v>
      </c>
      <c r="M24" s="130">
        <f t="shared" si="4"/>
        <v>0</v>
      </c>
      <c r="N24" s="131">
        <f t="shared" si="3"/>
        <v>0</v>
      </c>
      <c r="O24" s="372"/>
    </row>
    <row r="25" spans="1:15" ht="24" customHeight="1">
      <c r="A25" s="370"/>
      <c r="B25" s="359" t="s">
        <v>111</v>
      </c>
      <c r="C25" s="124" t="s">
        <v>126</v>
      </c>
      <c r="D25" s="79"/>
      <c r="E25" s="75"/>
      <c r="F25" s="75"/>
      <c r="G25" s="79"/>
      <c r="H25" s="75"/>
      <c r="I25" s="79"/>
      <c r="J25" s="75"/>
      <c r="K25" s="75"/>
      <c r="L25" s="125">
        <f t="shared" si="4"/>
        <v>0</v>
      </c>
      <c r="M25" s="126">
        <f t="shared" si="4"/>
        <v>0</v>
      </c>
      <c r="N25" s="127">
        <f t="shared" si="3"/>
        <v>0</v>
      </c>
      <c r="O25" s="372"/>
    </row>
    <row r="26" spans="1:15" ht="24" customHeight="1" thickBot="1">
      <c r="A26" s="370"/>
      <c r="B26" s="360"/>
      <c r="C26" s="128" t="s">
        <v>128</v>
      </c>
      <c r="D26" s="80"/>
      <c r="E26" s="76"/>
      <c r="F26" s="76"/>
      <c r="G26" s="80"/>
      <c r="H26" s="76"/>
      <c r="I26" s="80"/>
      <c r="J26" s="76"/>
      <c r="K26" s="76"/>
      <c r="L26" s="129">
        <f t="shared" si="4"/>
        <v>0</v>
      </c>
      <c r="M26" s="130">
        <f t="shared" si="4"/>
        <v>0</v>
      </c>
      <c r="N26" s="131">
        <f t="shared" si="3"/>
        <v>0</v>
      </c>
      <c r="O26" s="372"/>
    </row>
    <row r="27" spans="1:15" ht="24" customHeight="1">
      <c r="A27" s="370"/>
      <c r="B27" s="361" t="s">
        <v>129</v>
      </c>
      <c r="C27" s="124" t="s">
        <v>126</v>
      </c>
      <c r="D27" s="81"/>
      <c r="E27" s="71"/>
      <c r="F27" s="71"/>
      <c r="G27" s="81"/>
      <c r="H27" s="71"/>
      <c r="I27" s="81"/>
      <c r="J27" s="71"/>
      <c r="K27" s="71"/>
      <c r="L27" s="125">
        <f t="shared" si="4"/>
        <v>0</v>
      </c>
      <c r="M27" s="126">
        <f t="shared" si="4"/>
        <v>0</v>
      </c>
      <c r="N27" s="127">
        <f t="shared" si="3"/>
        <v>0</v>
      </c>
      <c r="O27" s="372"/>
    </row>
    <row r="28" spans="1:15" ht="24" customHeight="1" thickBot="1">
      <c r="A28" s="370"/>
      <c r="B28" s="362"/>
      <c r="C28" s="128" t="s">
        <v>128</v>
      </c>
      <c r="D28" s="82"/>
      <c r="E28" s="72"/>
      <c r="F28" s="72"/>
      <c r="G28" s="82"/>
      <c r="H28" s="72"/>
      <c r="I28" s="82"/>
      <c r="J28" s="72"/>
      <c r="K28" s="72"/>
      <c r="L28" s="129">
        <f t="shared" si="4"/>
        <v>0</v>
      </c>
      <c r="M28" s="130">
        <f t="shared" si="4"/>
        <v>0</v>
      </c>
      <c r="N28" s="131">
        <f t="shared" si="3"/>
        <v>0</v>
      </c>
      <c r="O28" s="372"/>
    </row>
    <row r="29" spans="1:15" ht="24" customHeight="1">
      <c r="A29" s="370"/>
      <c r="B29" s="363" t="s">
        <v>130</v>
      </c>
      <c r="C29" s="132" t="s">
        <v>126</v>
      </c>
      <c r="D29" s="142">
        <f>SUM(D21,D23,D25,D27)</f>
        <v>0</v>
      </c>
      <c r="E29" s="142">
        <f t="shared" ref="E29:K30" si="5">SUM(E21,E23,E25,E27)</f>
        <v>0</v>
      </c>
      <c r="F29" s="142">
        <f t="shared" si="5"/>
        <v>0</v>
      </c>
      <c r="G29" s="142">
        <f t="shared" si="5"/>
        <v>0</v>
      </c>
      <c r="H29" s="142">
        <f t="shared" si="5"/>
        <v>0</v>
      </c>
      <c r="I29" s="142">
        <f t="shared" si="5"/>
        <v>0</v>
      </c>
      <c r="J29" s="142">
        <f t="shared" si="5"/>
        <v>0</v>
      </c>
      <c r="K29" s="142">
        <f t="shared" si="5"/>
        <v>0</v>
      </c>
      <c r="L29" s="150">
        <f t="shared" si="4"/>
        <v>0</v>
      </c>
      <c r="M29" s="151">
        <f t="shared" si="4"/>
        <v>0</v>
      </c>
      <c r="N29" s="152">
        <f t="shared" si="3"/>
        <v>0</v>
      </c>
      <c r="O29" s="372"/>
    </row>
    <row r="30" spans="1:15" ht="24" customHeight="1" thickBot="1">
      <c r="A30" s="370"/>
      <c r="B30" s="364"/>
      <c r="C30" s="134" t="s">
        <v>128</v>
      </c>
      <c r="D30" s="143">
        <f>SUM(D22,D24,D26,D28)</f>
        <v>0</v>
      </c>
      <c r="E30" s="143">
        <f t="shared" si="5"/>
        <v>0</v>
      </c>
      <c r="F30" s="143">
        <f t="shared" si="5"/>
        <v>0</v>
      </c>
      <c r="G30" s="143">
        <f t="shared" si="5"/>
        <v>0</v>
      </c>
      <c r="H30" s="143">
        <f t="shared" si="5"/>
        <v>0</v>
      </c>
      <c r="I30" s="143">
        <f t="shared" si="5"/>
        <v>0</v>
      </c>
      <c r="J30" s="143">
        <f t="shared" si="5"/>
        <v>0</v>
      </c>
      <c r="K30" s="143">
        <f t="shared" si="5"/>
        <v>0</v>
      </c>
      <c r="L30" s="153">
        <f t="shared" si="4"/>
        <v>0</v>
      </c>
      <c r="M30" s="154">
        <f t="shared" si="4"/>
        <v>0</v>
      </c>
      <c r="N30" s="155">
        <f t="shared" si="3"/>
        <v>0</v>
      </c>
      <c r="O30" s="372"/>
    </row>
    <row r="31" spans="1:15" ht="24" customHeight="1">
      <c r="A31" s="370"/>
      <c r="B31" s="365" t="s">
        <v>134</v>
      </c>
      <c r="C31" s="124" t="s">
        <v>126</v>
      </c>
      <c r="D31" s="144"/>
      <c r="E31" s="144"/>
      <c r="F31" s="144"/>
      <c r="G31" s="144"/>
      <c r="H31" s="144"/>
      <c r="I31" s="144"/>
      <c r="J31" s="144"/>
      <c r="K31" s="144"/>
      <c r="L31" s="136">
        <f t="shared" si="4"/>
        <v>0</v>
      </c>
      <c r="M31" s="137">
        <f t="shared" si="4"/>
        <v>0</v>
      </c>
      <c r="N31" s="138">
        <f t="shared" si="3"/>
        <v>0</v>
      </c>
    </row>
    <row r="32" spans="1:15" ht="24" customHeight="1" thickBot="1">
      <c r="A32" s="371"/>
      <c r="B32" s="366"/>
      <c r="C32" s="128" t="s">
        <v>128</v>
      </c>
      <c r="D32" s="146"/>
      <c r="E32" s="146"/>
      <c r="F32" s="146"/>
      <c r="G32" s="146"/>
      <c r="H32" s="146"/>
      <c r="I32" s="146"/>
      <c r="J32" s="146"/>
      <c r="K32" s="146"/>
      <c r="L32" s="139">
        <f t="shared" si="4"/>
        <v>0</v>
      </c>
      <c r="M32" s="140">
        <f t="shared" si="4"/>
        <v>0</v>
      </c>
      <c r="N32" s="141">
        <f t="shared" si="3"/>
        <v>0</v>
      </c>
    </row>
  </sheetData>
  <sheetProtection sheet="1" selectLockedCells="1"/>
  <mergeCells count="27">
    <mergeCell ref="A20:C20"/>
    <mergeCell ref="A21:A32"/>
    <mergeCell ref="B21:B22"/>
    <mergeCell ref="O21:O30"/>
    <mergeCell ref="B23:B24"/>
    <mergeCell ref="B25:B26"/>
    <mergeCell ref="B27:B28"/>
    <mergeCell ref="B29:B30"/>
    <mergeCell ref="B31:B32"/>
    <mergeCell ref="A7:C7"/>
    <mergeCell ref="A8:A19"/>
    <mergeCell ref="B8:B9"/>
    <mergeCell ref="O8:O19"/>
    <mergeCell ref="B10:B11"/>
    <mergeCell ref="B12:B13"/>
    <mergeCell ref="B14:B15"/>
    <mergeCell ref="B16:B17"/>
    <mergeCell ref="B18:B19"/>
    <mergeCell ref="B1:O1"/>
    <mergeCell ref="B2:N2"/>
    <mergeCell ref="A3:B3"/>
    <mergeCell ref="D4:K4"/>
    <mergeCell ref="D5:E5"/>
    <mergeCell ref="F5:G5"/>
    <mergeCell ref="H5:I5"/>
    <mergeCell ref="J5:K5"/>
    <mergeCell ref="L5:N5"/>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39A32-6B01-4E5C-A90F-21B17EA77A94}">
  <dimension ref="A1:O32"/>
  <sheetViews>
    <sheetView showGridLines="0" zoomScale="60" zoomScaleNormal="60" workbookViewId="0">
      <pane xSplit="3" ySplit="6" topLeftCell="D13" activePane="bottomRight" state="frozen"/>
      <selection pane="bottomRight" activeCell="I19" sqref="I19"/>
      <selection pane="bottomLeft" activeCell="A7" sqref="A7"/>
      <selection pane="topRight" activeCell="D1" sqref="D1"/>
    </sheetView>
  </sheetViews>
  <sheetFormatPr defaultColWidth="8.5703125" defaultRowHeight="14.45"/>
  <cols>
    <col min="1" max="1" width="22.140625" style="1" customWidth="1"/>
    <col min="2" max="2" width="24.5703125" customWidth="1"/>
    <col min="3" max="3" width="11" customWidth="1"/>
    <col min="4" max="14" width="10.42578125" customWidth="1"/>
    <col min="15" max="15" width="102.85546875" style="1" customWidth="1"/>
  </cols>
  <sheetData>
    <row r="1" spans="1:15" ht="48" customHeight="1">
      <c r="B1" s="339" t="s">
        <v>119</v>
      </c>
      <c r="C1" s="339"/>
      <c r="D1" s="339"/>
      <c r="E1" s="339"/>
      <c r="F1" s="339"/>
      <c r="G1" s="339"/>
      <c r="H1" s="339"/>
      <c r="I1" s="339"/>
      <c r="J1" s="339"/>
      <c r="K1" s="339"/>
      <c r="L1" s="339"/>
      <c r="M1" s="339"/>
      <c r="N1" s="339"/>
      <c r="O1" s="339"/>
    </row>
    <row r="2" spans="1:15" ht="23.1" customHeight="1">
      <c r="A2" s="301"/>
      <c r="B2" s="340" t="s">
        <v>120</v>
      </c>
      <c r="C2" s="340"/>
      <c r="D2" s="340"/>
      <c r="E2" s="340"/>
      <c r="F2" s="340"/>
      <c r="G2" s="340"/>
      <c r="H2" s="340"/>
      <c r="I2" s="340"/>
      <c r="J2" s="340"/>
      <c r="K2" s="340"/>
      <c r="L2" s="340"/>
      <c r="M2" s="340"/>
      <c r="N2" s="340"/>
      <c r="O2" s="301"/>
    </row>
    <row r="3" spans="1:15" ht="24.95" customHeight="1">
      <c r="A3" s="341" t="s">
        <v>121</v>
      </c>
      <c r="B3" s="341"/>
      <c r="C3" s="67"/>
      <c r="D3" s="67"/>
      <c r="E3" s="67"/>
      <c r="F3" s="67"/>
      <c r="G3" s="67"/>
      <c r="H3" s="67"/>
      <c r="I3" s="67"/>
      <c r="J3" s="67"/>
      <c r="K3" s="67"/>
      <c r="L3" s="67"/>
      <c r="M3" s="67"/>
      <c r="N3" s="67"/>
      <c r="O3" s="67"/>
    </row>
    <row r="4" spans="1:15" ht="24.95" customHeight="1">
      <c r="A4" s="184">
        <f>SUM(N16,N29)</f>
        <v>7724</v>
      </c>
      <c r="B4" s="185" t="s">
        <v>122</v>
      </c>
      <c r="D4" s="342" t="s">
        <v>123</v>
      </c>
      <c r="E4" s="343"/>
      <c r="F4" s="343"/>
      <c r="G4" s="343"/>
      <c r="H4" s="343"/>
      <c r="I4" s="343"/>
      <c r="J4" s="343"/>
      <c r="K4" s="344"/>
    </row>
    <row r="5" spans="1:15" ht="24.95" customHeight="1">
      <c r="A5" s="186">
        <f>SUM(N17,N30)</f>
        <v>7724</v>
      </c>
      <c r="B5" s="187" t="s">
        <v>124</v>
      </c>
      <c r="D5" s="345" t="s">
        <v>73</v>
      </c>
      <c r="E5" s="346"/>
      <c r="F5" s="347" t="s">
        <v>74</v>
      </c>
      <c r="G5" s="347"/>
      <c r="H5" s="347" t="s">
        <v>75</v>
      </c>
      <c r="I5" s="347"/>
      <c r="J5" s="348" t="s">
        <v>76</v>
      </c>
      <c r="K5" s="349"/>
      <c r="L5" s="350" t="s">
        <v>81</v>
      </c>
      <c r="M5" s="350"/>
      <c r="N5" s="350"/>
    </row>
    <row r="6" spans="1:15" ht="18.95" customHeight="1">
      <c r="A6" s="120"/>
      <c r="B6" s="121"/>
      <c r="D6" s="300" t="s">
        <v>79</v>
      </c>
      <c r="E6" s="300" t="s">
        <v>80</v>
      </c>
      <c r="F6" s="300" t="s">
        <v>79</v>
      </c>
      <c r="G6" s="300" t="s">
        <v>80</v>
      </c>
      <c r="H6" s="300" t="s">
        <v>79</v>
      </c>
      <c r="I6" s="300" t="s">
        <v>80</v>
      </c>
      <c r="J6" s="300" t="s">
        <v>79</v>
      </c>
      <c r="K6" s="300" t="s">
        <v>80</v>
      </c>
      <c r="L6" s="299" t="s">
        <v>79</v>
      </c>
      <c r="M6" s="299" t="s">
        <v>80</v>
      </c>
      <c r="N6" s="299" t="s">
        <v>81</v>
      </c>
    </row>
    <row r="7" spans="1:15" ht="24" customHeight="1" thickBot="1">
      <c r="A7" s="351" t="s">
        <v>107</v>
      </c>
      <c r="B7" s="352"/>
      <c r="C7" s="352"/>
      <c r="D7" s="302"/>
      <c r="E7" s="302"/>
      <c r="F7" s="302"/>
      <c r="G7" s="302"/>
      <c r="H7" s="302"/>
      <c r="I7" s="302"/>
      <c r="J7" s="302"/>
      <c r="K7" s="302"/>
      <c r="L7" s="302"/>
      <c r="M7" s="302"/>
      <c r="N7" s="122"/>
      <c r="O7" s="123" t="s">
        <v>125</v>
      </c>
    </row>
    <row r="8" spans="1:15" ht="24" customHeight="1" thickBot="1">
      <c r="A8" s="353" t="s">
        <v>108</v>
      </c>
      <c r="B8" s="355" t="s">
        <v>109</v>
      </c>
      <c r="C8" s="124" t="s">
        <v>126</v>
      </c>
      <c r="D8" s="81">
        <v>0</v>
      </c>
      <c r="E8" s="79"/>
      <c r="F8" s="305">
        <f>5865*0.43*0.51</f>
        <v>1286.1944999999998</v>
      </c>
      <c r="G8" s="305">
        <f>5865*0.43*0.49</f>
        <v>1235.7555</v>
      </c>
      <c r="H8" s="305">
        <f>5865*0.57*0.51</f>
        <v>1704.9554999999998</v>
      </c>
      <c r="I8" s="305">
        <f>5865*0.57*0.49</f>
        <v>1638.0944999999999</v>
      </c>
      <c r="J8" s="73"/>
      <c r="K8" s="73"/>
      <c r="L8" s="125">
        <f t="shared" ref="L8:M19" si="0">SUM(H8,F8,D8,J8)</f>
        <v>2991.1499999999996</v>
      </c>
      <c r="M8" s="126">
        <f t="shared" si="0"/>
        <v>2873.85</v>
      </c>
      <c r="N8" s="127">
        <f t="shared" ref="N8:N19" si="1">SUM(L8:M8)</f>
        <v>5865</v>
      </c>
      <c r="O8" s="357" t="s">
        <v>127</v>
      </c>
    </row>
    <row r="9" spans="1:15" ht="24" customHeight="1" thickBot="1">
      <c r="A9" s="354"/>
      <c r="B9" s="356"/>
      <c r="C9" s="128" t="s">
        <v>128</v>
      </c>
      <c r="D9" s="82">
        <v>0</v>
      </c>
      <c r="E9" s="80"/>
      <c r="F9" s="305">
        <f>5865*0.43*0.51</f>
        <v>1286.1944999999998</v>
      </c>
      <c r="G9" s="305">
        <f>5865*0.43*0.49</f>
        <v>1235.7555</v>
      </c>
      <c r="H9" s="305">
        <f>5865*0.57*0.51</f>
        <v>1704.9554999999998</v>
      </c>
      <c r="I9" s="305">
        <f>5865*0.57*0.49</f>
        <v>1638.0944999999999</v>
      </c>
      <c r="J9" s="76"/>
      <c r="K9" s="76"/>
      <c r="L9" s="129">
        <f t="shared" si="0"/>
        <v>2991.1499999999996</v>
      </c>
      <c r="M9" s="130">
        <f t="shared" si="0"/>
        <v>2873.85</v>
      </c>
      <c r="N9" s="131">
        <f t="shared" si="1"/>
        <v>5865</v>
      </c>
      <c r="O9" s="358"/>
    </row>
    <row r="10" spans="1:15" ht="24" customHeight="1">
      <c r="A10" s="354"/>
      <c r="B10" s="355" t="s">
        <v>110</v>
      </c>
      <c r="C10" s="124" t="s">
        <v>126</v>
      </c>
      <c r="D10" s="81"/>
      <c r="E10" s="79"/>
      <c r="F10" s="75"/>
      <c r="G10" s="75"/>
      <c r="H10" s="75"/>
      <c r="I10" s="75"/>
      <c r="J10" s="75"/>
      <c r="K10" s="75"/>
      <c r="L10" s="125">
        <f t="shared" si="0"/>
        <v>0</v>
      </c>
      <c r="M10" s="126">
        <f t="shared" si="0"/>
        <v>0</v>
      </c>
      <c r="N10" s="127">
        <f t="shared" si="1"/>
        <v>0</v>
      </c>
      <c r="O10" s="358"/>
    </row>
    <row r="11" spans="1:15" ht="24" customHeight="1" thickBot="1">
      <c r="A11" s="354"/>
      <c r="B11" s="356"/>
      <c r="C11" s="128" t="s">
        <v>128</v>
      </c>
      <c r="D11" s="82"/>
      <c r="E11" s="80"/>
      <c r="F11" s="76"/>
      <c r="G11" s="76"/>
      <c r="H11" s="76"/>
      <c r="I11" s="76"/>
      <c r="J11" s="76"/>
      <c r="K11" s="76"/>
      <c r="L11" s="129">
        <f t="shared" si="0"/>
        <v>0</v>
      </c>
      <c r="M11" s="130">
        <f t="shared" si="0"/>
        <v>0</v>
      </c>
      <c r="N11" s="131">
        <f t="shared" si="1"/>
        <v>0</v>
      </c>
      <c r="O11" s="358"/>
    </row>
    <row r="12" spans="1:15" ht="24" customHeight="1" thickBot="1">
      <c r="A12" s="354"/>
      <c r="B12" s="359" t="s">
        <v>111</v>
      </c>
      <c r="C12" s="124" t="s">
        <v>126</v>
      </c>
      <c r="D12" s="81">
        <v>0</v>
      </c>
      <c r="E12" s="79"/>
      <c r="F12" s="305">
        <v>480</v>
      </c>
      <c r="G12" s="305">
        <v>478</v>
      </c>
      <c r="H12" s="305">
        <v>453</v>
      </c>
      <c r="I12" s="305">
        <v>448</v>
      </c>
      <c r="J12" s="73"/>
      <c r="K12" s="73"/>
      <c r="L12" s="125">
        <f t="shared" si="0"/>
        <v>933</v>
      </c>
      <c r="M12" s="126">
        <f t="shared" si="0"/>
        <v>926</v>
      </c>
      <c r="N12" s="127">
        <f t="shared" si="1"/>
        <v>1859</v>
      </c>
      <c r="O12" s="358"/>
    </row>
    <row r="13" spans="1:15" ht="24" customHeight="1" thickBot="1">
      <c r="A13" s="354"/>
      <c r="B13" s="360"/>
      <c r="C13" s="128" t="s">
        <v>128</v>
      </c>
      <c r="D13" s="288">
        <v>0</v>
      </c>
      <c r="E13" s="290"/>
      <c r="F13" s="305">
        <v>480</v>
      </c>
      <c r="G13" s="305">
        <v>478</v>
      </c>
      <c r="H13" s="305">
        <v>453</v>
      </c>
      <c r="I13" s="305">
        <v>448</v>
      </c>
      <c r="J13" s="76"/>
      <c r="K13" s="76"/>
      <c r="L13" s="129">
        <f t="shared" si="0"/>
        <v>933</v>
      </c>
      <c r="M13" s="130">
        <f t="shared" si="0"/>
        <v>926</v>
      </c>
      <c r="N13" s="131">
        <f t="shared" si="1"/>
        <v>1859</v>
      </c>
      <c r="O13" s="358"/>
    </row>
    <row r="14" spans="1:15" ht="24" customHeight="1">
      <c r="A14" s="354"/>
      <c r="B14" s="361" t="s">
        <v>129</v>
      </c>
      <c r="C14" s="124" t="s">
        <v>126</v>
      </c>
      <c r="D14" s="81"/>
      <c r="E14" s="81"/>
      <c r="F14" s="71"/>
      <c r="G14" s="71"/>
      <c r="H14" s="71"/>
      <c r="I14" s="71"/>
      <c r="J14" s="71"/>
      <c r="K14" s="71"/>
      <c r="L14" s="125">
        <f t="shared" si="0"/>
        <v>0</v>
      </c>
      <c r="M14" s="126">
        <f t="shared" si="0"/>
        <v>0</v>
      </c>
      <c r="N14" s="127">
        <f t="shared" si="1"/>
        <v>0</v>
      </c>
      <c r="O14" s="358"/>
    </row>
    <row r="15" spans="1:15" ht="24" customHeight="1" thickBot="1">
      <c r="A15" s="354"/>
      <c r="B15" s="362"/>
      <c r="C15" s="128" t="s">
        <v>128</v>
      </c>
      <c r="D15" s="82"/>
      <c r="E15" s="82"/>
      <c r="F15" s="72"/>
      <c r="G15" s="72"/>
      <c r="H15" s="72"/>
      <c r="I15" s="72"/>
      <c r="J15" s="72"/>
      <c r="K15" s="72"/>
      <c r="L15" s="129">
        <f t="shared" si="0"/>
        <v>0</v>
      </c>
      <c r="M15" s="130">
        <f t="shared" si="0"/>
        <v>0</v>
      </c>
      <c r="N15" s="131">
        <f t="shared" si="1"/>
        <v>0</v>
      </c>
      <c r="O15" s="358"/>
    </row>
    <row r="16" spans="1:15" ht="24" customHeight="1">
      <c r="A16" s="354"/>
      <c r="B16" s="363" t="s">
        <v>130</v>
      </c>
      <c r="C16" s="132" t="s">
        <v>126</v>
      </c>
      <c r="D16" s="133">
        <f>SUM(D8,D10,D12,D14)</f>
        <v>0</v>
      </c>
      <c r="E16" s="133">
        <f t="shared" ref="E16:K17" si="2">SUM(E8,E10,E12,E14)</f>
        <v>0</v>
      </c>
      <c r="F16" s="133">
        <f t="shared" si="2"/>
        <v>1766.1944999999998</v>
      </c>
      <c r="G16" s="133">
        <f t="shared" si="2"/>
        <v>1713.7555</v>
      </c>
      <c r="H16" s="133">
        <f t="shared" si="2"/>
        <v>2157.9555</v>
      </c>
      <c r="I16" s="133">
        <f t="shared" si="2"/>
        <v>2086.0945000000002</v>
      </c>
      <c r="J16" s="133">
        <f t="shared" si="2"/>
        <v>0</v>
      </c>
      <c r="K16" s="133">
        <f t="shared" si="2"/>
        <v>0</v>
      </c>
      <c r="L16" s="150">
        <f t="shared" si="0"/>
        <v>3924.1499999999996</v>
      </c>
      <c r="M16" s="151">
        <f t="shared" si="0"/>
        <v>3799.8500000000004</v>
      </c>
      <c r="N16" s="152">
        <f t="shared" si="1"/>
        <v>7724</v>
      </c>
      <c r="O16" s="358"/>
    </row>
    <row r="17" spans="1:15" ht="24" customHeight="1" thickBot="1">
      <c r="A17" s="354"/>
      <c r="B17" s="364"/>
      <c r="C17" s="134" t="s">
        <v>128</v>
      </c>
      <c r="D17" s="135">
        <f>SUM(D9,D11,D13,D15)</f>
        <v>0</v>
      </c>
      <c r="E17" s="135">
        <f t="shared" si="2"/>
        <v>0</v>
      </c>
      <c r="F17" s="135">
        <f t="shared" si="2"/>
        <v>1766.1944999999998</v>
      </c>
      <c r="G17" s="135">
        <f t="shared" si="2"/>
        <v>1713.7555</v>
      </c>
      <c r="H17" s="135">
        <f t="shared" si="2"/>
        <v>2157.9555</v>
      </c>
      <c r="I17" s="135">
        <f t="shared" si="2"/>
        <v>2086.0945000000002</v>
      </c>
      <c r="J17" s="135">
        <f t="shared" si="2"/>
        <v>0</v>
      </c>
      <c r="K17" s="135">
        <f t="shared" si="2"/>
        <v>0</v>
      </c>
      <c r="L17" s="153">
        <f t="shared" si="0"/>
        <v>3924.1499999999996</v>
      </c>
      <c r="M17" s="154">
        <f t="shared" si="0"/>
        <v>3799.8500000000004</v>
      </c>
      <c r="N17" s="155">
        <f t="shared" si="1"/>
        <v>7724</v>
      </c>
      <c r="O17" s="358"/>
    </row>
    <row r="18" spans="1:15" ht="24" customHeight="1">
      <c r="A18" s="354"/>
      <c r="B18" s="365" t="s">
        <v>131</v>
      </c>
      <c r="C18" s="124" t="s">
        <v>126</v>
      </c>
      <c r="D18" s="81">
        <v>0</v>
      </c>
      <c r="E18" s="79">
        <v>0</v>
      </c>
      <c r="F18" s="75"/>
      <c r="G18" s="75"/>
      <c r="H18" s="75"/>
      <c r="I18" s="75"/>
      <c r="J18" s="145"/>
      <c r="K18" s="289"/>
      <c r="L18" s="136">
        <f t="shared" si="0"/>
        <v>0</v>
      </c>
      <c r="M18" s="137">
        <f t="shared" si="0"/>
        <v>0</v>
      </c>
      <c r="N18" s="138">
        <f t="shared" si="1"/>
        <v>0</v>
      </c>
      <c r="O18" s="358"/>
    </row>
    <row r="19" spans="1:15" ht="24" customHeight="1" thickBot="1">
      <c r="A19" s="354"/>
      <c r="B19" s="366"/>
      <c r="C19" s="128" t="s">
        <v>128</v>
      </c>
      <c r="D19" s="288">
        <v>0</v>
      </c>
      <c r="E19" s="290">
        <v>0</v>
      </c>
      <c r="F19" s="290">
        <v>18</v>
      </c>
      <c r="G19" s="290">
        <v>17</v>
      </c>
      <c r="H19" s="290">
        <v>22</v>
      </c>
      <c r="I19" s="290">
        <v>21</v>
      </c>
      <c r="J19" s="290"/>
      <c r="K19" s="291"/>
      <c r="L19" s="139">
        <f t="shared" si="0"/>
        <v>40</v>
      </c>
      <c r="M19" s="140">
        <f t="shared" si="0"/>
        <v>38</v>
      </c>
      <c r="N19" s="141">
        <f t="shared" si="1"/>
        <v>78</v>
      </c>
      <c r="O19" s="358"/>
    </row>
    <row r="20" spans="1:15" ht="24" customHeight="1" thickBot="1">
      <c r="A20" s="367" t="s">
        <v>114</v>
      </c>
      <c r="B20" s="368"/>
      <c r="C20" s="368"/>
      <c r="D20" s="302"/>
      <c r="E20" s="302"/>
      <c r="F20" s="302"/>
      <c r="G20" s="302"/>
      <c r="H20" s="302"/>
      <c r="I20" s="302"/>
      <c r="J20" s="302"/>
      <c r="K20" s="302"/>
      <c r="L20" s="302"/>
      <c r="M20" s="302"/>
      <c r="N20" s="122"/>
      <c r="O20" s="123" t="s">
        <v>125</v>
      </c>
    </row>
    <row r="21" spans="1:15" ht="24" customHeight="1">
      <c r="A21" s="369" t="s">
        <v>132</v>
      </c>
      <c r="B21" s="355" t="s">
        <v>109</v>
      </c>
      <c r="C21" s="124" t="s">
        <v>126</v>
      </c>
      <c r="D21" s="77"/>
      <c r="E21" s="73"/>
      <c r="F21" s="73"/>
      <c r="G21" s="77"/>
      <c r="H21" s="73"/>
      <c r="I21" s="77"/>
      <c r="J21" s="73"/>
      <c r="K21" s="73"/>
      <c r="L21" s="125">
        <f>SUM(H21,F21,D21,J21)</f>
        <v>0</v>
      </c>
      <c r="M21" s="126">
        <f>SUM(I21,G21,E21,K21)</f>
        <v>0</v>
      </c>
      <c r="N21" s="127">
        <f t="shared" ref="N21:N32" si="3">SUM(L21:M21)</f>
        <v>0</v>
      </c>
      <c r="O21" s="372" t="s">
        <v>133</v>
      </c>
    </row>
    <row r="22" spans="1:15" ht="24" customHeight="1" thickBot="1">
      <c r="A22" s="370"/>
      <c r="B22" s="356"/>
      <c r="C22" s="128" t="s">
        <v>128</v>
      </c>
      <c r="D22" s="78"/>
      <c r="E22" s="74"/>
      <c r="F22" s="74"/>
      <c r="G22" s="78"/>
      <c r="H22" s="74"/>
      <c r="I22" s="78"/>
      <c r="J22" s="74"/>
      <c r="K22" s="74"/>
      <c r="L22" s="129">
        <f>SUM(H22,F22,D22,J22)</f>
        <v>0</v>
      </c>
      <c r="M22" s="130">
        <f>SUM(I22,G22,E22,K22)</f>
        <v>0</v>
      </c>
      <c r="N22" s="131">
        <f t="shared" si="3"/>
        <v>0</v>
      </c>
      <c r="O22" s="372"/>
    </row>
    <row r="23" spans="1:15" ht="24" customHeight="1">
      <c r="A23" s="370"/>
      <c r="B23" s="355" t="s">
        <v>110</v>
      </c>
      <c r="C23" s="124" t="s">
        <v>126</v>
      </c>
      <c r="D23" s="79"/>
      <c r="E23" s="75"/>
      <c r="F23" s="75"/>
      <c r="G23" s="79"/>
      <c r="H23" s="75"/>
      <c r="I23" s="79"/>
      <c r="J23" s="75"/>
      <c r="K23" s="75"/>
      <c r="L23" s="125">
        <f t="shared" ref="L23:M32" si="4">SUM(H23,F23,D23,J23)</f>
        <v>0</v>
      </c>
      <c r="M23" s="126">
        <f t="shared" si="4"/>
        <v>0</v>
      </c>
      <c r="N23" s="127">
        <f t="shared" si="3"/>
        <v>0</v>
      </c>
      <c r="O23" s="372"/>
    </row>
    <row r="24" spans="1:15" ht="24" customHeight="1" thickBot="1">
      <c r="A24" s="370"/>
      <c r="B24" s="356"/>
      <c r="C24" s="128" t="s">
        <v>128</v>
      </c>
      <c r="D24" s="80"/>
      <c r="E24" s="76"/>
      <c r="F24" s="76"/>
      <c r="G24" s="80"/>
      <c r="H24" s="76"/>
      <c r="I24" s="80"/>
      <c r="J24" s="76"/>
      <c r="K24" s="76"/>
      <c r="L24" s="129">
        <f t="shared" si="4"/>
        <v>0</v>
      </c>
      <c r="M24" s="130">
        <f t="shared" si="4"/>
        <v>0</v>
      </c>
      <c r="N24" s="131">
        <f t="shared" si="3"/>
        <v>0</v>
      </c>
      <c r="O24" s="372"/>
    </row>
    <row r="25" spans="1:15" ht="24" customHeight="1">
      <c r="A25" s="370"/>
      <c r="B25" s="359" t="s">
        <v>111</v>
      </c>
      <c r="C25" s="124" t="s">
        <v>126</v>
      </c>
      <c r="D25" s="79"/>
      <c r="E25" s="75"/>
      <c r="F25" s="75"/>
      <c r="G25" s="79"/>
      <c r="H25" s="75"/>
      <c r="I25" s="79"/>
      <c r="J25" s="75"/>
      <c r="K25" s="75"/>
      <c r="L25" s="125">
        <f t="shared" si="4"/>
        <v>0</v>
      </c>
      <c r="M25" s="126">
        <f t="shared" si="4"/>
        <v>0</v>
      </c>
      <c r="N25" s="127">
        <f t="shared" si="3"/>
        <v>0</v>
      </c>
      <c r="O25" s="372"/>
    </row>
    <row r="26" spans="1:15" ht="24" customHeight="1" thickBot="1">
      <c r="A26" s="370"/>
      <c r="B26" s="360"/>
      <c r="C26" s="128" t="s">
        <v>128</v>
      </c>
      <c r="D26" s="80"/>
      <c r="E26" s="76"/>
      <c r="F26" s="76"/>
      <c r="G26" s="80"/>
      <c r="H26" s="76"/>
      <c r="I26" s="80"/>
      <c r="J26" s="76"/>
      <c r="K26" s="76"/>
      <c r="L26" s="129">
        <f t="shared" si="4"/>
        <v>0</v>
      </c>
      <c r="M26" s="130">
        <f t="shared" si="4"/>
        <v>0</v>
      </c>
      <c r="N26" s="131">
        <f t="shared" si="3"/>
        <v>0</v>
      </c>
      <c r="O26" s="372"/>
    </row>
    <row r="27" spans="1:15" ht="24" customHeight="1">
      <c r="A27" s="370"/>
      <c r="B27" s="361" t="s">
        <v>129</v>
      </c>
      <c r="C27" s="124" t="s">
        <v>126</v>
      </c>
      <c r="D27" s="81"/>
      <c r="E27" s="71"/>
      <c r="F27" s="71"/>
      <c r="G27" s="81"/>
      <c r="H27" s="71"/>
      <c r="I27" s="81"/>
      <c r="J27" s="71"/>
      <c r="K27" s="71"/>
      <c r="L27" s="125">
        <f t="shared" si="4"/>
        <v>0</v>
      </c>
      <c r="M27" s="126">
        <f t="shared" si="4"/>
        <v>0</v>
      </c>
      <c r="N27" s="127">
        <f t="shared" si="3"/>
        <v>0</v>
      </c>
      <c r="O27" s="372"/>
    </row>
    <row r="28" spans="1:15" ht="24" customHeight="1" thickBot="1">
      <c r="A28" s="370"/>
      <c r="B28" s="362"/>
      <c r="C28" s="128" t="s">
        <v>128</v>
      </c>
      <c r="D28" s="82"/>
      <c r="E28" s="72"/>
      <c r="F28" s="72"/>
      <c r="G28" s="82"/>
      <c r="H28" s="72"/>
      <c r="I28" s="82"/>
      <c r="J28" s="72"/>
      <c r="K28" s="72"/>
      <c r="L28" s="129">
        <f t="shared" si="4"/>
        <v>0</v>
      </c>
      <c r="M28" s="130">
        <f t="shared" si="4"/>
        <v>0</v>
      </c>
      <c r="N28" s="131">
        <f t="shared" si="3"/>
        <v>0</v>
      </c>
      <c r="O28" s="372"/>
    </row>
    <row r="29" spans="1:15" ht="24" customHeight="1">
      <c r="A29" s="370"/>
      <c r="B29" s="363" t="s">
        <v>130</v>
      </c>
      <c r="C29" s="132" t="s">
        <v>126</v>
      </c>
      <c r="D29" s="142">
        <f>SUM(D21,D23,D25,D27)</f>
        <v>0</v>
      </c>
      <c r="E29" s="142">
        <f t="shared" ref="E29:K30" si="5">SUM(E21,E23,E25,E27)</f>
        <v>0</v>
      </c>
      <c r="F29" s="142">
        <f t="shared" si="5"/>
        <v>0</v>
      </c>
      <c r="G29" s="142">
        <f t="shared" si="5"/>
        <v>0</v>
      </c>
      <c r="H29" s="142">
        <f t="shared" si="5"/>
        <v>0</v>
      </c>
      <c r="I29" s="142">
        <f t="shared" si="5"/>
        <v>0</v>
      </c>
      <c r="J29" s="142">
        <f t="shared" si="5"/>
        <v>0</v>
      </c>
      <c r="K29" s="142">
        <f t="shared" si="5"/>
        <v>0</v>
      </c>
      <c r="L29" s="150">
        <f t="shared" si="4"/>
        <v>0</v>
      </c>
      <c r="M29" s="151">
        <f t="shared" si="4"/>
        <v>0</v>
      </c>
      <c r="N29" s="152">
        <f t="shared" si="3"/>
        <v>0</v>
      </c>
      <c r="O29" s="372"/>
    </row>
    <row r="30" spans="1:15" ht="24" customHeight="1" thickBot="1">
      <c r="A30" s="370"/>
      <c r="B30" s="364"/>
      <c r="C30" s="134" t="s">
        <v>128</v>
      </c>
      <c r="D30" s="143">
        <f>SUM(D22,D24,D26,D28)</f>
        <v>0</v>
      </c>
      <c r="E30" s="143">
        <f t="shared" si="5"/>
        <v>0</v>
      </c>
      <c r="F30" s="143">
        <f t="shared" si="5"/>
        <v>0</v>
      </c>
      <c r="G30" s="143">
        <f t="shared" si="5"/>
        <v>0</v>
      </c>
      <c r="H30" s="143">
        <f t="shared" si="5"/>
        <v>0</v>
      </c>
      <c r="I30" s="143">
        <f t="shared" si="5"/>
        <v>0</v>
      </c>
      <c r="J30" s="143">
        <f t="shared" si="5"/>
        <v>0</v>
      </c>
      <c r="K30" s="143">
        <f t="shared" si="5"/>
        <v>0</v>
      </c>
      <c r="L30" s="153">
        <f t="shared" si="4"/>
        <v>0</v>
      </c>
      <c r="M30" s="154">
        <f t="shared" si="4"/>
        <v>0</v>
      </c>
      <c r="N30" s="155">
        <f t="shared" si="3"/>
        <v>0</v>
      </c>
      <c r="O30" s="372"/>
    </row>
    <row r="31" spans="1:15" ht="24" customHeight="1">
      <c r="A31" s="370"/>
      <c r="B31" s="365" t="s">
        <v>134</v>
      </c>
      <c r="C31" s="124" t="s">
        <v>126</v>
      </c>
      <c r="D31" s="144"/>
      <c r="E31" s="144"/>
      <c r="F31" s="144"/>
      <c r="G31" s="144"/>
      <c r="H31" s="144"/>
      <c r="I31" s="144"/>
      <c r="J31" s="144"/>
      <c r="K31" s="144"/>
      <c r="L31" s="136">
        <f t="shared" si="4"/>
        <v>0</v>
      </c>
      <c r="M31" s="137">
        <f t="shared" si="4"/>
        <v>0</v>
      </c>
      <c r="N31" s="138">
        <f t="shared" si="3"/>
        <v>0</v>
      </c>
    </row>
    <row r="32" spans="1:15" ht="24" customHeight="1" thickBot="1">
      <c r="A32" s="371"/>
      <c r="B32" s="366"/>
      <c r="C32" s="128" t="s">
        <v>128</v>
      </c>
      <c r="D32" s="146"/>
      <c r="E32" s="146"/>
      <c r="F32" s="146"/>
      <c r="G32" s="146"/>
      <c r="H32" s="146"/>
      <c r="I32" s="146"/>
      <c r="J32" s="146"/>
      <c r="K32" s="146"/>
      <c r="L32" s="139">
        <f t="shared" si="4"/>
        <v>0</v>
      </c>
      <c r="M32" s="140">
        <f t="shared" si="4"/>
        <v>0</v>
      </c>
      <c r="N32" s="141">
        <f t="shared" si="3"/>
        <v>0</v>
      </c>
    </row>
  </sheetData>
  <sheetProtection sheet="1" selectLockedCells="1"/>
  <mergeCells count="27">
    <mergeCell ref="A20:C20"/>
    <mergeCell ref="A21:A32"/>
    <mergeCell ref="B21:B22"/>
    <mergeCell ref="O21:O30"/>
    <mergeCell ref="B23:B24"/>
    <mergeCell ref="B25:B26"/>
    <mergeCell ref="B27:B28"/>
    <mergeCell ref="B29:B30"/>
    <mergeCell ref="B31:B32"/>
    <mergeCell ref="A7:C7"/>
    <mergeCell ref="A8:A19"/>
    <mergeCell ref="B8:B9"/>
    <mergeCell ref="O8:O19"/>
    <mergeCell ref="B10:B11"/>
    <mergeCell ref="B12:B13"/>
    <mergeCell ref="B14:B15"/>
    <mergeCell ref="B16:B17"/>
    <mergeCell ref="B18:B19"/>
    <mergeCell ref="B1:O1"/>
    <mergeCell ref="B2:N2"/>
    <mergeCell ref="A3:B3"/>
    <mergeCell ref="D4:K4"/>
    <mergeCell ref="D5:E5"/>
    <mergeCell ref="F5:G5"/>
    <mergeCell ref="H5:I5"/>
    <mergeCell ref="J5:K5"/>
    <mergeCell ref="L5:N5"/>
  </mergeCell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7C0E1-2B6D-4F01-9196-3732A4BBFC16}">
  <dimension ref="A1:O32"/>
  <sheetViews>
    <sheetView showGridLines="0" zoomScale="60" zoomScaleNormal="60" workbookViewId="0">
      <pane xSplit="3" ySplit="6" topLeftCell="D14" activePane="bottomRight" state="frozen"/>
      <selection pane="bottomRight" activeCell="H22" sqref="H22"/>
      <selection pane="bottomLeft" activeCell="A7" sqref="A7"/>
      <selection pane="topRight" activeCell="D1" sqref="D1"/>
    </sheetView>
  </sheetViews>
  <sheetFormatPr defaultColWidth="8.5703125" defaultRowHeight="14.45"/>
  <cols>
    <col min="1" max="1" width="22.140625" style="1" customWidth="1"/>
    <col min="2" max="2" width="24.5703125" customWidth="1"/>
    <col min="3" max="3" width="11" customWidth="1"/>
    <col min="4" max="14" width="10.42578125" customWidth="1"/>
    <col min="15" max="15" width="102.85546875" style="1" customWidth="1"/>
  </cols>
  <sheetData>
    <row r="1" spans="1:15" ht="48" customHeight="1">
      <c r="B1" s="339" t="s">
        <v>119</v>
      </c>
      <c r="C1" s="339"/>
      <c r="D1" s="339"/>
      <c r="E1" s="339"/>
      <c r="F1" s="339"/>
      <c r="G1" s="339"/>
      <c r="H1" s="339"/>
      <c r="I1" s="339"/>
      <c r="J1" s="339"/>
      <c r="K1" s="339"/>
      <c r="L1" s="339"/>
      <c r="M1" s="339"/>
      <c r="N1" s="339"/>
      <c r="O1" s="339"/>
    </row>
    <row r="2" spans="1:15" ht="23.1" customHeight="1">
      <c r="A2" s="301"/>
      <c r="B2" s="340" t="s">
        <v>120</v>
      </c>
      <c r="C2" s="340"/>
      <c r="D2" s="340"/>
      <c r="E2" s="340"/>
      <c r="F2" s="340"/>
      <c r="G2" s="340"/>
      <c r="H2" s="340"/>
      <c r="I2" s="340"/>
      <c r="J2" s="340"/>
      <c r="K2" s="340"/>
      <c r="L2" s="340"/>
      <c r="M2" s="340"/>
      <c r="N2" s="340"/>
      <c r="O2" s="301"/>
    </row>
    <row r="3" spans="1:15" ht="24.95" customHeight="1">
      <c r="A3" s="341" t="s">
        <v>121</v>
      </c>
      <c r="B3" s="341"/>
      <c r="C3" s="67"/>
      <c r="D3" s="67"/>
      <c r="E3" s="67"/>
      <c r="F3" s="67"/>
      <c r="G3" s="67"/>
      <c r="H3" s="67"/>
      <c r="I3" s="67"/>
      <c r="J3" s="67"/>
      <c r="K3" s="67"/>
      <c r="L3" s="67"/>
      <c r="M3" s="67"/>
      <c r="N3" s="67"/>
      <c r="O3" s="67"/>
    </row>
    <row r="4" spans="1:15" ht="24.95" customHeight="1">
      <c r="A4" s="184">
        <f>SUM(N16,N29)</f>
        <v>282360</v>
      </c>
      <c r="B4" s="185" t="s">
        <v>122</v>
      </c>
      <c r="D4" s="342" t="s">
        <v>123</v>
      </c>
      <c r="E4" s="343"/>
      <c r="F4" s="343"/>
      <c r="G4" s="343"/>
      <c r="H4" s="343"/>
      <c r="I4" s="343"/>
      <c r="J4" s="343"/>
      <c r="K4" s="344"/>
    </row>
    <row r="5" spans="1:15" ht="24.95" customHeight="1">
      <c r="A5" s="186">
        <f>SUM(N17,N30)</f>
        <v>261970</v>
      </c>
      <c r="B5" s="187" t="s">
        <v>124</v>
      </c>
      <c r="D5" s="345" t="s">
        <v>73</v>
      </c>
      <c r="E5" s="346"/>
      <c r="F5" s="347" t="s">
        <v>74</v>
      </c>
      <c r="G5" s="347"/>
      <c r="H5" s="347" t="s">
        <v>75</v>
      </c>
      <c r="I5" s="347"/>
      <c r="J5" s="348" t="s">
        <v>76</v>
      </c>
      <c r="K5" s="349"/>
      <c r="L5" s="350" t="s">
        <v>81</v>
      </c>
      <c r="M5" s="350"/>
      <c r="N5" s="350"/>
    </row>
    <row r="6" spans="1:15" ht="18.95" customHeight="1">
      <c r="A6" s="120"/>
      <c r="B6" s="121"/>
      <c r="D6" s="300" t="s">
        <v>79</v>
      </c>
      <c r="E6" s="300" t="s">
        <v>80</v>
      </c>
      <c r="F6" s="300" t="s">
        <v>79</v>
      </c>
      <c r="G6" s="300" t="s">
        <v>80</v>
      </c>
      <c r="H6" s="300" t="s">
        <v>79</v>
      </c>
      <c r="I6" s="300" t="s">
        <v>80</v>
      </c>
      <c r="J6" s="300" t="s">
        <v>79</v>
      </c>
      <c r="K6" s="300" t="s">
        <v>80</v>
      </c>
      <c r="L6" s="299" t="s">
        <v>79</v>
      </c>
      <c r="M6" s="299" t="s">
        <v>80</v>
      </c>
      <c r="N6" s="299" t="s">
        <v>81</v>
      </c>
    </row>
    <row r="7" spans="1:15" ht="24" customHeight="1" thickBot="1">
      <c r="A7" s="351" t="s">
        <v>107</v>
      </c>
      <c r="B7" s="352"/>
      <c r="C7" s="352"/>
      <c r="D7" s="302"/>
      <c r="E7" s="302"/>
      <c r="F7" s="302"/>
      <c r="G7" s="302"/>
      <c r="H7" s="302"/>
      <c r="I7" s="302"/>
      <c r="J7" s="302"/>
      <c r="K7" s="302"/>
      <c r="L7" s="302"/>
      <c r="M7" s="302"/>
      <c r="N7" s="122"/>
      <c r="O7" s="123" t="s">
        <v>125</v>
      </c>
    </row>
    <row r="8" spans="1:15" ht="24" customHeight="1" thickBot="1">
      <c r="A8" s="353" t="s">
        <v>108</v>
      </c>
      <c r="B8" s="355" t="s">
        <v>109</v>
      </c>
      <c r="C8" s="124" t="s">
        <v>126</v>
      </c>
      <c r="D8" s="81"/>
      <c r="E8" s="77"/>
      <c r="F8" s="304">
        <v>63292</v>
      </c>
      <c r="G8" s="304">
        <v>68278</v>
      </c>
      <c r="H8" s="304">
        <v>67669</v>
      </c>
      <c r="I8" s="304">
        <v>71496</v>
      </c>
      <c r="J8" s="73"/>
      <c r="K8" s="73"/>
      <c r="L8" s="125">
        <f t="shared" ref="L8:M19" si="0">SUM(H8,F8,D8,J8)</f>
        <v>130961</v>
      </c>
      <c r="M8" s="126">
        <f t="shared" si="0"/>
        <v>139774</v>
      </c>
      <c r="N8" s="127">
        <f t="shared" ref="N8:N19" si="1">SUM(L8:M8)</f>
        <v>270735</v>
      </c>
      <c r="O8" s="357" t="s">
        <v>127</v>
      </c>
    </row>
    <row r="9" spans="1:15" ht="24" customHeight="1" thickBot="1">
      <c r="A9" s="354"/>
      <c r="B9" s="356"/>
      <c r="C9" s="128" t="s">
        <v>128</v>
      </c>
      <c r="D9" s="82"/>
      <c r="E9" s="78"/>
      <c r="F9" s="304">
        <v>48871</v>
      </c>
      <c r="G9" s="304">
        <v>52369</v>
      </c>
      <c r="H9" s="304">
        <v>70205</v>
      </c>
      <c r="I9" s="304">
        <v>74294</v>
      </c>
      <c r="J9" s="74">
        <v>357</v>
      </c>
      <c r="K9" s="74">
        <v>368</v>
      </c>
      <c r="L9" s="129">
        <f t="shared" si="0"/>
        <v>119433</v>
      </c>
      <c r="M9" s="130">
        <f t="shared" si="0"/>
        <v>127031</v>
      </c>
      <c r="N9" s="131">
        <f t="shared" si="1"/>
        <v>246464</v>
      </c>
      <c r="O9" s="358"/>
    </row>
    <row r="10" spans="1:15" ht="24" customHeight="1">
      <c r="A10" s="354"/>
      <c r="B10" s="355" t="s">
        <v>110</v>
      </c>
      <c r="C10" s="124" t="s">
        <v>126</v>
      </c>
      <c r="D10" s="81"/>
      <c r="E10" s="79"/>
      <c r="F10" s="75"/>
      <c r="G10" s="75"/>
      <c r="H10" s="75"/>
      <c r="I10" s="75"/>
      <c r="J10" s="75"/>
      <c r="K10" s="75"/>
      <c r="L10" s="125">
        <f t="shared" si="0"/>
        <v>0</v>
      </c>
      <c r="M10" s="126">
        <f t="shared" si="0"/>
        <v>0</v>
      </c>
      <c r="N10" s="127">
        <f t="shared" si="1"/>
        <v>0</v>
      </c>
      <c r="O10" s="358"/>
    </row>
    <row r="11" spans="1:15" ht="24" customHeight="1" thickBot="1">
      <c r="A11" s="354"/>
      <c r="B11" s="356"/>
      <c r="C11" s="128" t="s">
        <v>128</v>
      </c>
      <c r="D11" s="82"/>
      <c r="E11" s="80"/>
      <c r="F11" s="76"/>
      <c r="G11" s="76"/>
      <c r="H11" s="76"/>
      <c r="I11" s="76"/>
      <c r="J11" s="76"/>
      <c r="K11" s="76"/>
      <c r="L11" s="129">
        <f t="shared" si="0"/>
        <v>0</v>
      </c>
      <c r="M11" s="130">
        <f t="shared" si="0"/>
        <v>0</v>
      </c>
      <c r="N11" s="131">
        <f t="shared" si="1"/>
        <v>0</v>
      </c>
      <c r="O11" s="358"/>
    </row>
    <row r="12" spans="1:15" ht="24" customHeight="1" thickBot="1">
      <c r="A12" s="354"/>
      <c r="B12" s="359" t="s">
        <v>111</v>
      </c>
      <c r="C12" s="124" t="s">
        <v>126</v>
      </c>
      <c r="D12" s="81"/>
      <c r="E12" s="79"/>
      <c r="F12" s="304">
        <v>2347</v>
      </c>
      <c r="G12" s="304">
        <v>2632</v>
      </c>
      <c r="H12" s="304">
        <v>3185</v>
      </c>
      <c r="I12" s="304">
        <v>3461</v>
      </c>
      <c r="J12" s="75"/>
      <c r="K12" s="75"/>
      <c r="L12" s="125">
        <f t="shared" si="0"/>
        <v>5532</v>
      </c>
      <c r="M12" s="126">
        <f t="shared" si="0"/>
        <v>6093</v>
      </c>
      <c r="N12" s="127">
        <f t="shared" si="1"/>
        <v>11625</v>
      </c>
      <c r="O12" s="358"/>
    </row>
    <row r="13" spans="1:15" ht="24" customHeight="1" thickBot="1">
      <c r="A13" s="354"/>
      <c r="B13" s="360"/>
      <c r="C13" s="128" t="s">
        <v>128</v>
      </c>
      <c r="D13" s="82"/>
      <c r="E13" s="80"/>
      <c r="F13" s="304">
        <v>1659</v>
      </c>
      <c r="G13" s="304">
        <v>2320</v>
      </c>
      <c r="H13" s="304">
        <v>5599</v>
      </c>
      <c r="I13" s="304">
        <v>5928</v>
      </c>
      <c r="J13" s="76"/>
      <c r="K13" s="76"/>
      <c r="L13" s="129">
        <f t="shared" si="0"/>
        <v>7258</v>
      </c>
      <c r="M13" s="130">
        <f t="shared" si="0"/>
        <v>8248</v>
      </c>
      <c r="N13" s="131">
        <f t="shared" si="1"/>
        <v>15506</v>
      </c>
      <c r="O13" s="358"/>
    </row>
    <row r="14" spans="1:15" ht="24" customHeight="1">
      <c r="A14" s="354"/>
      <c r="B14" s="361" t="s">
        <v>129</v>
      </c>
      <c r="C14" s="124" t="s">
        <v>126</v>
      </c>
      <c r="D14" s="81"/>
      <c r="E14" s="81"/>
      <c r="F14" s="71"/>
      <c r="G14" s="71"/>
      <c r="H14" s="71"/>
      <c r="I14" s="71"/>
      <c r="J14" s="71"/>
      <c r="K14" s="71"/>
      <c r="L14" s="125">
        <f t="shared" si="0"/>
        <v>0</v>
      </c>
      <c r="M14" s="126">
        <f t="shared" si="0"/>
        <v>0</v>
      </c>
      <c r="N14" s="127">
        <f t="shared" si="1"/>
        <v>0</v>
      </c>
      <c r="O14" s="358"/>
    </row>
    <row r="15" spans="1:15" ht="24" customHeight="1" thickBot="1">
      <c r="A15" s="354"/>
      <c r="B15" s="362"/>
      <c r="C15" s="128" t="s">
        <v>128</v>
      </c>
      <c r="D15" s="82"/>
      <c r="E15" s="82"/>
      <c r="F15" s="72"/>
      <c r="G15" s="72"/>
      <c r="H15" s="72"/>
      <c r="I15" s="72"/>
      <c r="J15" s="72"/>
      <c r="K15" s="72"/>
      <c r="L15" s="129">
        <f t="shared" si="0"/>
        <v>0</v>
      </c>
      <c r="M15" s="130">
        <f t="shared" si="0"/>
        <v>0</v>
      </c>
      <c r="N15" s="131">
        <f t="shared" si="1"/>
        <v>0</v>
      </c>
      <c r="O15" s="358"/>
    </row>
    <row r="16" spans="1:15" ht="24" customHeight="1">
      <c r="A16" s="354"/>
      <c r="B16" s="363" t="s">
        <v>130</v>
      </c>
      <c r="C16" s="132" t="s">
        <v>126</v>
      </c>
      <c r="D16" s="133">
        <f>SUM(D8,D10,D12,D14)</f>
        <v>0</v>
      </c>
      <c r="E16" s="133">
        <f t="shared" ref="E16:K17" si="2">SUM(E8,E10,E12,E14)</f>
        <v>0</v>
      </c>
      <c r="F16" s="133">
        <f t="shared" si="2"/>
        <v>65639</v>
      </c>
      <c r="G16" s="133">
        <f t="shared" si="2"/>
        <v>70910</v>
      </c>
      <c r="H16" s="133">
        <f t="shared" si="2"/>
        <v>70854</v>
      </c>
      <c r="I16" s="133">
        <f t="shared" si="2"/>
        <v>74957</v>
      </c>
      <c r="J16" s="133">
        <f t="shared" si="2"/>
        <v>0</v>
      </c>
      <c r="K16" s="133">
        <f t="shared" si="2"/>
        <v>0</v>
      </c>
      <c r="L16" s="150">
        <f t="shared" si="0"/>
        <v>136493</v>
      </c>
      <c r="M16" s="151">
        <f t="shared" si="0"/>
        <v>145867</v>
      </c>
      <c r="N16" s="152">
        <f t="shared" si="1"/>
        <v>282360</v>
      </c>
      <c r="O16" s="358"/>
    </row>
    <row r="17" spans="1:15" ht="24" customHeight="1" thickBot="1">
      <c r="A17" s="354"/>
      <c r="B17" s="364"/>
      <c r="C17" s="134" t="s">
        <v>128</v>
      </c>
      <c r="D17" s="135">
        <f>SUM(D9,D11,D13,D15)</f>
        <v>0</v>
      </c>
      <c r="E17" s="135">
        <f t="shared" si="2"/>
        <v>0</v>
      </c>
      <c r="F17" s="135">
        <f t="shared" si="2"/>
        <v>50530</v>
      </c>
      <c r="G17" s="135">
        <f t="shared" si="2"/>
        <v>54689</v>
      </c>
      <c r="H17" s="135">
        <f t="shared" si="2"/>
        <v>75804</v>
      </c>
      <c r="I17" s="135">
        <f t="shared" si="2"/>
        <v>80222</v>
      </c>
      <c r="J17" s="135">
        <f t="shared" si="2"/>
        <v>357</v>
      </c>
      <c r="K17" s="135">
        <f t="shared" si="2"/>
        <v>368</v>
      </c>
      <c r="L17" s="153">
        <f t="shared" si="0"/>
        <v>126691</v>
      </c>
      <c r="M17" s="154">
        <f t="shared" si="0"/>
        <v>135279</v>
      </c>
      <c r="N17" s="155">
        <f t="shared" si="1"/>
        <v>261970</v>
      </c>
      <c r="O17" s="358"/>
    </row>
    <row r="18" spans="1:15" ht="24" customHeight="1" thickBot="1">
      <c r="A18" s="354"/>
      <c r="B18" s="365" t="s">
        <v>131</v>
      </c>
      <c r="C18" s="124" t="s">
        <v>126</v>
      </c>
      <c r="D18" s="311"/>
      <c r="E18" s="145"/>
      <c r="F18" s="304"/>
      <c r="G18" s="304"/>
      <c r="H18" s="304"/>
      <c r="I18" s="304"/>
      <c r="J18" s="145"/>
      <c r="K18" s="289"/>
      <c r="L18" s="136">
        <f t="shared" si="0"/>
        <v>0</v>
      </c>
      <c r="M18" s="137">
        <f t="shared" si="0"/>
        <v>0</v>
      </c>
      <c r="N18" s="138">
        <f t="shared" si="1"/>
        <v>0</v>
      </c>
      <c r="O18" s="358"/>
    </row>
    <row r="19" spans="1:15" ht="24" customHeight="1" thickBot="1">
      <c r="A19" s="354"/>
      <c r="B19" s="366"/>
      <c r="C19" s="128" t="s">
        <v>128</v>
      </c>
      <c r="D19" s="288"/>
      <c r="E19" s="290"/>
      <c r="F19" s="304">
        <v>1516</v>
      </c>
      <c r="G19" s="304">
        <v>1641</v>
      </c>
      <c r="H19" s="304">
        <v>2274</v>
      </c>
      <c r="I19" s="304">
        <v>2407</v>
      </c>
      <c r="J19" s="290"/>
      <c r="K19" s="291"/>
      <c r="L19" s="139">
        <f t="shared" si="0"/>
        <v>3790</v>
      </c>
      <c r="M19" s="140">
        <f t="shared" si="0"/>
        <v>4048</v>
      </c>
      <c r="N19" s="141">
        <f t="shared" si="1"/>
        <v>7838</v>
      </c>
      <c r="O19" s="358"/>
    </row>
    <row r="20" spans="1:15" ht="24" customHeight="1" thickBot="1">
      <c r="A20" s="367" t="s">
        <v>114</v>
      </c>
      <c r="B20" s="368"/>
      <c r="C20" s="368"/>
      <c r="D20" s="302"/>
      <c r="E20" s="302"/>
      <c r="F20" s="302"/>
      <c r="G20" s="302"/>
      <c r="H20" s="302"/>
      <c r="I20" s="302"/>
      <c r="J20" s="302"/>
      <c r="K20" s="302"/>
      <c r="L20" s="302"/>
      <c r="M20" s="302"/>
      <c r="N20" s="122"/>
      <c r="O20" s="123" t="s">
        <v>125</v>
      </c>
    </row>
    <row r="21" spans="1:15" ht="24" customHeight="1">
      <c r="A21" s="369" t="s">
        <v>132</v>
      </c>
      <c r="B21" s="355" t="s">
        <v>109</v>
      </c>
      <c r="C21" s="124" t="s">
        <v>126</v>
      </c>
      <c r="D21" s="77"/>
      <c r="E21" s="73"/>
      <c r="F21" s="73"/>
      <c r="G21" s="77"/>
      <c r="H21" s="73"/>
      <c r="I21" s="77"/>
      <c r="J21" s="73"/>
      <c r="K21" s="73"/>
      <c r="L21" s="125">
        <f>SUM(H21,F21,D21,J21)</f>
        <v>0</v>
      </c>
      <c r="M21" s="126">
        <f>SUM(I21,G21,E21,K21)</f>
        <v>0</v>
      </c>
      <c r="N21" s="127">
        <f t="shared" ref="N21:N32" si="3">SUM(L21:M21)</f>
        <v>0</v>
      </c>
      <c r="O21" s="372" t="s">
        <v>133</v>
      </c>
    </row>
    <row r="22" spans="1:15" ht="24" customHeight="1" thickBot="1">
      <c r="A22" s="370"/>
      <c r="B22" s="356"/>
      <c r="C22" s="128" t="s">
        <v>128</v>
      </c>
      <c r="D22" s="78"/>
      <c r="E22" s="74"/>
      <c r="F22" s="74"/>
      <c r="G22" s="78"/>
      <c r="H22" s="74"/>
      <c r="I22" s="78"/>
      <c r="J22" s="74"/>
      <c r="K22" s="74"/>
      <c r="L22" s="129">
        <f>SUM(H22,F22,D22,J22)</f>
        <v>0</v>
      </c>
      <c r="M22" s="130">
        <f>SUM(I22,G22,E22,K22)</f>
        <v>0</v>
      </c>
      <c r="N22" s="131">
        <f t="shared" si="3"/>
        <v>0</v>
      </c>
      <c r="O22" s="372"/>
    </row>
    <row r="23" spans="1:15" ht="24" customHeight="1">
      <c r="A23" s="370"/>
      <c r="B23" s="355" t="s">
        <v>110</v>
      </c>
      <c r="C23" s="124" t="s">
        <v>126</v>
      </c>
      <c r="D23" s="79"/>
      <c r="E23" s="75"/>
      <c r="F23" s="75"/>
      <c r="G23" s="79"/>
      <c r="H23" s="75"/>
      <c r="I23" s="79"/>
      <c r="J23" s="75"/>
      <c r="K23" s="75"/>
      <c r="L23" s="125">
        <f t="shared" ref="L23:M32" si="4">SUM(H23,F23,D23,J23)</f>
        <v>0</v>
      </c>
      <c r="M23" s="126">
        <f t="shared" si="4"/>
        <v>0</v>
      </c>
      <c r="N23" s="127">
        <f t="shared" si="3"/>
        <v>0</v>
      </c>
      <c r="O23" s="372"/>
    </row>
    <row r="24" spans="1:15" ht="24" customHeight="1" thickBot="1">
      <c r="A24" s="370"/>
      <c r="B24" s="356"/>
      <c r="C24" s="128" t="s">
        <v>128</v>
      </c>
      <c r="D24" s="80"/>
      <c r="E24" s="76"/>
      <c r="F24" s="76"/>
      <c r="G24" s="80"/>
      <c r="H24" s="76"/>
      <c r="I24" s="80"/>
      <c r="J24" s="76"/>
      <c r="K24" s="76"/>
      <c r="L24" s="129">
        <f t="shared" si="4"/>
        <v>0</v>
      </c>
      <c r="M24" s="130">
        <f t="shared" si="4"/>
        <v>0</v>
      </c>
      <c r="N24" s="131">
        <f t="shared" si="3"/>
        <v>0</v>
      </c>
      <c r="O24" s="372"/>
    </row>
    <row r="25" spans="1:15" ht="24" customHeight="1">
      <c r="A25" s="370"/>
      <c r="B25" s="359" t="s">
        <v>111</v>
      </c>
      <c r="C25" s="124" t="s">
        <v>126</v>
      </c>
      <c r="D25" s="79"/>
      <c r="E25" s="75"/>
      <c r="F25" s="75"/>
      <c r="G25" s="79"/>
      <c r="H25" s="75"/>
      <c r="I25" s="79"/>
      <c r="J25" s="75"/>
      <c r="K25" s="75"/>
      <c r="L25" s="125">
        <f t="shared" si="4"/>
        <v>0</v>
      </c>
      <c r="M25" s="126">
        <f t="shared" si="4"/>
        <v>0</v>
      </c>
      <c r="N25" s="127">
        <f t="shared" si="3"/>
        <v>0</v>
      </c>
      <c r="O25" s="372"/>
    </row>
    <row r="26" spans="1:15" ht="24" customHeight="1" thickBot="1">
      <c r="A26" s="370"/>
      <c r="B26" s="360"/>
      <c r="C26" s="128" t="s">
        <v>128</v>
      </c>
      <c r="D26" s="80"/>
      <c r="E26" s="76"/>
      <c r="F26" s="76"/>
      <c r="G26" s="80"/>
      <c r="H26" s="76"/>
      <c r="I26" s="80"/>
      <c r="J26" s="76"/>
      <c r="K26" s="76"/>
      <c r="L26" s="129">
        <f t="shared" si="4"/>
        <v>0</v>
      </c>
      <c r="M26" s="130">
        <f t="shared" si="4"/>
        <v>0</v>
      </c>
      <c r="N26" s="131">
        <f t="shared" si="3"/>
        <v>0</v>
      </c>
      <c r="O26" s="372"/>
    </row>
    <row r="27" spans="1:15" ht="24" customHeight="1">
      <c r="A27" s="370"/>
      <c r="B27" s="361" t="s">
        <v>129</v>
      </c>
      <c r="C27" s="124" t="s">
        <v>126</v>
      </c>
      <c r="D27" s="81"/>
      <c r="E27" s="71"/>
      <c r="F27" s="71"/>
      <c r="G27" s="81"/>
      <c r="H27" s="71"/>
      <c r="I27" s="81"/>
      <c r="J27" s="71"/>
      <c r="K27" s="71"/>
      <c r="L27" s="125">
        <f t="shared" si="4"/>
        <v>0</v>
      </c>
      <c r="M27" s="126">
        <f t="shared" si="4"/>
        <v>0</v>
      </c>
      <c r="N27" s="127">
        <f t="shared" si="3"/>
        <v>0</v>
      </c>
      <c r="O27" s="372"/>
    </row>
    <row r="28" spans="1:15" ht="24" customHeight="1" thickBot="1">
      <c r="A28" s="370"/>
      <c r="B28" s="362"/>
      <c r="C28" s="128" t="s">
        <v>128</v>
      </c>
      <c r="D28" s="82"/>
      <c r="E28" s="72"/>
      <c r="F28" s="72"/>
      <c r="G28" s="82"/>
      <c r="H28" s="72"/>
      <c r="I28" s="82"/>
      <c r="J28" s="72"/>
      <c r="K28" s="72"/>
      <c r="L28" s="129">
        <f t="shared" si="4"/>
        <v>0</v>
      </c>
      <c r="M28" s="130">
        <f t="shared" si="4"/>
        <v>0</v>
      </c>
      <c r="N28" s="131">
        <f t="shared" si="3"/>
        <v>0</v>
      </c>
      <c r="O28" s="372"/>
    </row>
    <row r="29" spans="1:15" ht="24" customHeight="1">
      <c r="A29" s="370"/>
      <c r="B29" s="363" t="s">
        <v>130</v>
      </c>
      <c r="C29" s="132" t="s">
        <v>126</v>
      </c>
      <c r="D29" s="142">
        <f>SUM(D21,D23,D25,D27)</f>
        <v>0</v>
      </c>
      <c r="E29" s="142">
        <f t="shared" ref="E29:K30" si="5">SUM(E21,E23,E25,E27)</f>
        <v>0</v>
      </c>
      <c r="F29" s="142">
        <f t="shared" si="5"/>
        <v>0</v>
      </c>
      <c r="G29" s="142">
        <f t="shared" si="5"/>
        <v>0</v>
      </c>
      <c r="H29" s="142">
        <f t="shared" si="5"/>
        <v>0</v>
      </c>
      <c r="I29" s="142">
        <f t="shared" si="5"/>
        <v>0</v>
      </c>
      <c r="J29" s="142">
        <f t="shared" si="5"/>
        <v>0</v>
      </c>
      <c r="K29" s="142">
        <f t="shared" si="5"/>
        <v>0</v>
      </c>
      <c r="L29" s="150">
        <f t="shared" si="4"/>
        <v>0</v>
      </c>
      <c r="M29" s="151">
        <f t="shared" si="4"/>
        <v>0</v>
      </c>
      <c r="N29" s="152">
        <f t="shared" si="3"/>
        <v>0</v>
      </c>
      <c r="O29" s="372"/>
    </row>
    <row r="30" spans="1:15" ht="24" customHeight="1" thickBot="1">
      <c r="A30" s="370"/>
      <c r="B30" s="364"/>
      <c r="C30" s="134" t="s">
        <v>128</v>
      </c>
      <c r="D30" s="143">
        <f>SUM(D22,D24,D26,D28)</f>
        <v>0</v>
      </c>
      <c r="E30" s="143">
        <f t="shared" si="5"/>
        <v>0</v>
      </c>
      <c r="F30" s="143">
        <f t="shared" si="5"/>
        <v>0</v>
      </c>
      <c r="G30" s="143">
        <f t="shared" si="5"/>
        <v>0</v>
      </c>
      <c r="H30" s="143">
        <f t="shared" si="5"/>
        <v>0</v>
      </c>
      <c r="I30" s="143">
        <f t="shared" si="5"/>
        <v>0</v>
      </c>
      <c r="J30" s="143">
        <f t="shared" si="5"/>
        <v>0</v>
      </c>
      <c r="K30" s="143">
        <f t="shared" si="5"/>
        <v>0</v>
      </c>
      <c r="L30" s="153">
        <f t="shared" si="4"/>
        <v>0</v>
      </c>
      <c r="M30" s="154">
        <f t="shared" si="4"/>
        <v>0</v>
      </c>
      <c r="N30" s="155">
        <f t="shared" si="3"/>
        <v>0</v>
      </c>
      <c r="O30" s="372"/>
    </row>
    <row r="31" spans="1:15" ht="24" customHeight="1">
      <c r="A31" s="370"/>
      <c r="B31" s="365" t="s">
        <v>134</v>
      </c>
      <c r="C31" s="124" t="s">
        <v>126</v>
      </c>
      <c r="D31" s="144"/>
      <c r="E31" s="144"/>
      <c r="F31" s="144"/>
      <c r="G31" s="144"/>
      <c r="H31" s="144"/>
      <c r="I31" s="144"/>
      <c r="J31" s="144"/>
      <c r="K31" s="144"/>
      <c r="L31" s="136">
        <f t="shared" si="4"/>
        <v>0</v>
      </c>
      <c r="M31" s="137">
        <f t="shared" si="4"/>
        <v>0</v>
      </c>
      <c r="N31" s="138">
        <f t="shared" si="3"/>
        <v>0</v>
      </c>
    </row>
    <row r="32" spans="1:15" ht="24" customHeight="1" thickBot="1">
      <c r="A32" s="371"/>
      <c r="B32" s="366"/>
      <c r="C32" s="128" t="s">
        <v>128</v>
      </c>
      <c r="D32" s="146"/>
      <c r="E32" s="146"/>
      <c r="F32" s="146"/>
      <c r="G32" s="146"/>
      <c r="H32" s="146"/>
      <c r="I32" s="146"/>
      <c r="J32" s="146"/>
      <c r="K32" s="146"/>
      <c r="L32" s="139">
        <f t="shared" si="4"/>
        <v>0</v>
      </c>
      <c r="M32" s="140">
        <f t="shared" si="4"/>
        <v>0</v>
      </c>
      <c r="N32" s="141">
        <f t="shared" si="3"/>
        <v>0</v>
      </c>
    </row>
  </sheetData>
  <sheetProtection sheet="1" selectLockedCells="1"/>
  <mergeCells count="27">
    <mergeCell ref="A20:C20"/>
    <mergeCell ref="A21:A32"/>
    <mergeCell ref="B21:B22"/>
    <mergeCell ref="O21:O30"/>
    <mergeCell ref="B23:B24"/>
    <mergeCell ref="B25:B26"/>
    <mergeCell ref="B27:B28"/>
    <mergeCell ref="B29:B30"/>
    <mergeCell ref="B31:B32"/>
    <mergeCell ref="A7:C7"/>
    <mergeCell ref="A8:A19"/>
    <mergeCell ref="B8:B9"/>
    <mergeCell ref="O8:O19"/>
    <mergeCell ref="B10:B11"/>
    <mergeCell ref="B12:B13"/>
    <mergeCell ref="B14:B15"/>
    <mergeCell ref="B16:B17"/>
    <mergeCell ref="B18:B19"/>
    <mergeCell ref="B1:O1"/>
    <mergeCell ref="B2:N2"/>
    <mergeCell ref="A3:B3"/>
    <mergeCell ref="D4:K4"/>
    <mergeCell ref="D5:E5"/>
    <mergeCell ref="F5:G5"/>
    <mergeCell ref="H5:I5"/>
    <mergeCell ref="J5:K5"/>
    <mergeCell ref="L5:N5"/>
  </mergeCell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0A5BCD-FF0B-44DE-B451-E5817B4CDC6F}">
  <dimension ref="A1:U52"/>
  <sheetViews>
    <sheetView showGridLines="0" tabSelected="1" zoomScale="80" zoomScaleNormal="80" workbookViewId="0">
      <pane xSplit="1" ySplit="6" topLeftCell="H19" activePane="bottomRight" state="frozen"/>
      <selection pane="bottomRight" activeCell="Q20" sqref="Q20"/>
      <selection pane="bottomLeft" activeCell="A10" sqref="A10"/>
      <selection pane="topRight" activeCell="B1" sqref="B1"/>
    </sheetView>
  </sheetViews>
  <sheetFormatPr defaultColWidth="8.5703125" defaultRowHeight="14.45"/>
  <cols>
    <col min="1" max="1" width="19.5703125" customWidth="1"/>
    <col min="2" max="2" width="22" customWidth="1"/>
    <col min="3" max="3" width="39" customWidth="1"/>
    <col min="4" max="4" width="36.85546875" customWidth="1"/>
    <col min="5" max="5" width="47.140625" customWidth="1"/>
    <col min="6" max="6" width="14.5703125" style="8" customWidth="1"/>
    <col min="7" max="7" width="14" style="8" customWidth="1"/>
    <col min="8" max="8" width="8.85546875" customWidth="1"/>
    <col min="9" max="10" width="13.5703125" style="8" customWidth="1"/>
    <col min="11" max="11" width="8.85546875" style="8" customWidth="1"/>
    <col min="12" max="13" width="13.5703125" style="8" customWidth="1"/>
    <col min="14" max="14" width="8.85546875" style="8" customWidth="1"/>
    <col min="15" max="15" width="16.5703125" style="3" customWidth="1"/>
    <col min="16" max="16" width="15" customWidth="1"/>
    <col min="17" max="17" width="29.42578125" customWidth="1"/>
    <col min="18" max="18" width="58.42578125" customWidth="1"/>
    <col min="19" max="19" width="117.42578125" customWidth="1"/>
    <col min="20" max="20" width="37" hidden="1" customWidth="1"/>
  </cols>
  <sheetData>
    <row r="1" spans="1:21" ht="33.950000000000003" customHeight="1">
      <c r="B1" s="15"/>
      <c r="C1" s="83" t="s">
        <v>143</v>
      </c>
      <c r="D1" s="83"/>
      <c r="E1" s="83"/>
      <c r="F1" s="83"/>
      <c r="G1" s="83"/>
      <c r="H1" s="83"/>
      <c r="I1" s="46"/>
      <c r="N1"/>
    </row>
    <row r="2" spans="1:21" ht="15.95" customHeight="1">
      <c r="A2" s="169"/>
      <c r="B2" s="169"/>
      <c r="C2" s="170" t="s">
        <v>144</v>
      </c>
      <c r="D2" s="147"/>
      <c r="E2" s="147"/>
      <c r="F2" s="167"/>
      <c r="G2" s="167"/>
      <c r="H2" s="167"/>
      <c r="I2" s="147"/>
      <c r="N2" s="16"/>
    </row>
    <row r="3" spans="1:21" ht="15" customHeight="1">
      <c r="F3"/>
      <c r="G3"/>
      <c r="H3" s="382" t="s">
        <v>145</v>
      </c>
      <c r="I3" s="382"/>
      <c r="J3" s="382"/>
      <c r="K3" s="382"/>
      <c r="L3" s="382"/>
      <c r="M3" s="382"/>
      <c r="N3" s="382"/>
      <c r="O3" s="382"/>
      <c r="P3" s="382"/>
      <c r="R3" s="168"/>
    </row>
    <row r="4" spans="1:21" s="18" customFormat="1" ht="18" customHeight="1">
      <c r="B4" s="228"/>
      <c r="C4" s="229"/>
      <c r="D4" s="229"/>
      <c r="E4" s="383" t="s">
        <v>146</v>
      </c>
      <c r="F4" s="384" t="s">
        <v>147</v>
      </c>
      <c r="G4" s="230"/>
      <c r="H4" s="385" t="s">
        <v>148</v>
      </c>
      <c r="I4" s="385"/>
      <c r="J4" s="385"/>
      <c r="K4" s="385" t="s">
        <v>149</v>
      </c>
      <c r="L4" s="385"/>
      <c r="M4" s="385"/>
      <c r="N4" s="386" t="s">
        <v>150</v>
      </c>
      <c r="O4" s="386"/>
      <c r="P4" s="386"/>
    </row>
    <row r="5" spans="1:21" s="196" customFormat="1" ht="17.100000000000001" customHeight="1">
      <c r="B5" s="231" t="s">
        <v>23</v>
      </c>
      <c r="C5" s="303" t="s">
        <v>151</v>
      </c>
      <c r="D5" s="303" t="s">
        <v>152</v>
      </c>
      <c r="E5" s="383"/>
      <c r="F5" s="384"/>
      <c r="G5" s="232"/>
      <c r="H5" s="197" t="s">
        <v>153</v>
      </c>
      <c r="I5" s="197" t="s">
        <v>154</v>
      </c>
      <c r="J5" s="198" t="s">
        <v>155</v>
      </c>
      <c r="K5" s="197"/>
      <c r="L5" s="197" t="s">
        <v>154</v>
      </c>
      <c r="M5" s="198" t="s">
        <v>155</v>
      </c>
      <c r="N5" s="199"/>
      <c r="O5" s="319" t="s">
        <v>154</v>
      </c>
      <c r="P5" s="198" t="s">
        <v>155</v>
      </c>
      <c r="Q5" s="200" t="s">
        <v>151</v>
      </c>
      <c r="R5" s="200" t="s">
        <v>151</v>
      </c>
    </row>
    <row r="6" spans="1:21" s="5" customFormat="1" ht="42" customHeight="1">
      <c r="B6" s="227" t="s">
        <v>156</v>
      </c>
      <c r="C6" s="227" t="s">
        <v>157</v>
      </c>
      <c r="D6" s="206" t="s">
        <v>84</v>
      </c>
      <c r="E6" s="227" t="s">
        <v>158</v>
      </c>
      <c r="F6" s="227" t="s">
        <v>159</v>
      </c>
      <c r="G6" s="227" t="s">
        <v>160</v>
      </c>
      <c r="H6" s="207" t="s">
        <v>161</v>
      </c>
      <c r="I6" s="208" t="s">
        <v>162</v>
      </c>
      <c r="J6" s="208" t="s">
        <v>163</v>
      </c>
      <c r="K6" s="207" t="s">
        <v>164</v>
      </c>
      <c r="L6" s="208" t="s">
        <v>165</v>
      </c>
      <c r="M6" s="208" t="s">
        <v>166</v>
      </c>
      <c r="N6" s="207" t="s">
        <v>167</v>
      </c>
      <c r="O6" s="320" t="s">
        <v>168</v>
      </c>
      <c r="P6" s="208" t="s">
        <v>169</v>
      </c>
      <c r="Q6" s="209" t="s">
        <v>170</v>
      </c>
      <c r="R6" s="287" t="s">
        <v>171</v>
      </c>
      <c r="S6" s="207" t="s">
        <v>172</v>
      </c>
      <c r="T6" s="217" t="s">
        <v>42</v>
      </c>
      <c r="U6" s="206" t="s">
        <v>173</v>
      </c>
    </row>
    <row r="7" spans="1:21" ht="74.099999999999994" customHeight="1">
      <c r="A7" s="379" t="s">
        <v>174</v>
      </c>
      <c r="B7" s="2" t="s">
        <v>175</v>
      </c>
      <c r="C7" s="245"/>
      <c r="D7" s="226" t="s">
        <v>176</v>
      </c>
      <c r="E7" s="248"/>
      <c r="F7" s="238" t="s">
        <v>177</v>
      </c>
      <c r="G7" s="6" t="s">
        <v>178</v>
      </c>
      <c r="H7" s="275">
        <v>2019</v>
      </c>
      <c r="I7" s="256">
        <f>'A2 - Programme results SCI11.21'!I7+'A2-Program results UNRWGaza1121'!I7+'A2-ProgramresultsUNRWA WB 21.11'!I7+'A2 - Programme results UNDP'!I7+'A2 - Programme results UNICEF'!I7+'A2 -Program results UNESCO11.21'!I7</f>
        <v>0</v>
      </c>
      <c r="J7" s="257">
        <f>'A2 - Programme results SCI11.21'!J7+'A2-Program results UNRWGaza1121'!J7+'A2-ProgramresultsUNRWA WB 21.11'!J7+'A2 - Programme results UNDP'!J7+'A2 - Programme results UNICEF'!J7+'A2 -Program results UNESCO11.21'!J7</f>
        <v>0</v>
      </c>
      <c r="K7" s="261">
        <v>2022</v>
      </c>
      <c r="L7" s="256">
        <f>'A2 - Programme results SCI11.21'!L7+'A2-Program results UNRWGaza1121'!L7+'A2-ProgramresultsUNRWA WB 21.11'!L7+'A2 - Programme results UNDP'!L7+'A2 - Programme results UNICEF'!L7+'A2 -Program results UNESCO11.21'!L7</f>
        <v>283695</v>
      </c>
      <c r="M7" s="257">
        <f>'A2 - Programme results SCI11.21'!M7+'A2-Program results UNRWGaza1121'!M7+'A2-ProgramresultsUNRWA WB 21.11'!M7+'A2 - Programme results UNDP'!M7+'A2 - Programme results UNICEF'!M7+'A2 -Program results UNESCO11.21'!M7</f>
        <v>137183</v>
      </c>
      <c r="N7" s="275">
        <v>2020</v>
      </c>
      <c r="O7" s="321">
        <f>'A2 - Programme results SCI11.21'!O7+'A2-Program results UNRWGaza1121'!O7+'A2-ProgramresultsUNRWA WB 21.11'!O7+'A2 - Programme results UNDP'!O7+'A2 - Programme results UNICEF'!O7+'A2 -Program results UNESCO11.21'!O7</f>
        <v>77832</v>
      </c>
      <c r="P7" s="257">
        <f>'A2 - Programme results SCI11.21'!P7+'A2-Program results UNRWGaza1121'!P7+'A2-ProgramresultsUNRWA WB 21.11'!P7+'A2 - Programme results UNDP'!P7+'A2 - Programme results UNICEF'!P7+'A2 -Program results UNESCO11.21'!P7</f>
        <v>37463</v>
      </c>
      <c r="Q7" s="269" t="s">
        <v>179</v>
      </c>
      <c r="R7" s="269"/>
      <c r="S7" s="204" t="s">
        <v>180</v>
      </c>
      <c r="T7" s="47" t="str">
        <f>'A0 - Report information'!$C$2</f>
        <v>MYRP|No|Palestine|43831|44196|Annual|44286|19-ECW-MYRP-0006, SC190207|19-ECW-MYRP-0006, SC190207|19-ECW-MYRP-0006, SC190207|19-ECW-MYRP-0006, SC190207|19-ECW-MYRP-0006, SC190207|19-ECW-MYRP-0006, SC190207|19-ECW-MYRP-0006, SC190207|19-ECW-MYRP-0006, SC190207|||</v>
      </c>
      <c r="U7" s="318"/>
    </row>
    <row r="8" spans="1:21" ht="64.349999999999994" customHeight="1">
      <c r="A8" s="379"/>
      <c r="B8" s="2" t="s">
        <v>175</v>
      </c>
      <c r="C8" s="246"/>
      <c r="D8" s="226" t="s">
        <v>181</v>
      </c>
      <c r="E8" s="248"/>
      <c r="F8" s="6" t="s">
        <v>182</v>
      </c>
      <c r="G8" s="292" t="s">
        <v>183</v>
      </c>
      <c r="H8" s="261">
        <v>2019</v>
      </c>
      <c r="I8" s="256">
        <f>'A2 - Programme results SCI11.21'!I8+'A2-Program results UNRWGaza1121'!I8+'A2-ProgramresultsUNRWA WB 21.11'!I8+'A2 - Programme results UNDP'!I8+'A2 - Programme results UNICEF'!I8+'A2 -Program results UNESCO11.21'!I8</f>
        <v>0</v>
      </c>
      <c r="J8" s="257">
        <v>0</v>
      </c>
      <c r="K8" s="261">
        <v>2022</v>
      </c>
      <c r="L8" s="256">
        <f>'A2 - Programme results SCI11.21'!L8+'A2-Program results UNRWGaza1121'!L8+'A2-ProgramresultsUNRWA WB 21.11'!L8+'A2 - Programme results UNDP'!L8+'A2 - Programme results UNICEF'!L8+'A2 -Program results UNESCO11.21'!L8</f>
        <v>1170</v>
      </c>
      <c r="M8" s="257">
        <f>'A2 - Programme results SCI11.21'!M8+'A2-Program results UNRWGaza1121'!M8+'A2-ProgramresultsUNRWA WB 21.11'!M8+'A2 - Programme results UNDP'!M8+'A2 - Programme results UNICEF'!M8+'A2 -Program results UNESCO11.21'!M8</f>
        <v>727</v>
      </c>
      <c r="N8" s="275">
        <v>2020</v>
      </c>
      <c r="O8" s="321">
        <f>'A2 - Programme results SCI11.21'!O8+'A2-Program results UNRWGaza1121'!O8+'A2-ProgramresultsUNRWA WB 21.11'!O8+'A2 - Programme results UNDP'!O8+'A2 - Programme results UNICEF'!O8+'A2 -Program results UNESCO11.21'!O8</f>
        <v>831</v>
      </c>
      <c r="P8" s="257">
        <f>'A2 - Programme results SCI11.21'!P8+'A2-Program results UNRWGaza1121'!P8+'A2-ProgramresultsUNRWA WB 21.11'!P8+'A2 - Programme results UNDP'!P8+'A2 - Programme results UNICEF'!P8+'A2 -Program results UNESCO11.21'!P8</f>
        <v>522</v>
      </c>
      <c r="Q8" s="260" t="s">
        <v>184</v>
      </c>
      <c r="R8" s="260" t="s">
        <v>185</v>
      </c>
      <c r="S8" s="9" t="s">
        <v>186</v>
      </c>
      <c r="T8" s="47" t="str">
        <f>'A0 - Report information'!$C$2</f>
        <v>MYRP|No|Palestine|43831|44196|Annual|44286|19-ECW-MYRP-0006, SC190207|19-ECW-MYRP-0006, SC190207|19-ECW-MYRP-0006, SC190207|19-ECW-MYRP-0006, SC190207|19-ECW-MYRP-0006, SC190207|19-ECW-MYRP-0006, SC190207|19-ECW-MYRP-0006, SC190207|19-ECW-MYRP-0006, SC190207|||</v>
      </c>
      <c r="U8" s="318"/>
    </row>
    <row r="9" spans="1:21" ht="93" customHeight="1">
      <c r="A9" s="379"/>
      <c r="B9" s="2" t="s">
        <v>175</v>
      </c>
      <c r="C9" s="246"/>
      <c r="D9" s="9" t="s">
        <v>187</v>
      </c>
      <c r="E9" s="249"/>
      <c r="F9" s="6" t="s">
        <v>177</v>
      </c>
      <c r="G9" s="6" t="s">
        <v>183</v>
      </c>
      <c r="H9" s="275">
        <v>2019</v>
      </c>
      <c r="I9" s="256">
        <f>'A2 - Programme results SCI11.21'!I9+'A2-Program results UNRWGaza1121'!I9+'A2-ProgramresultsUNRWA WB 21.11'!I9+'A2 - Programme results UNDP'!I9+'A2 - Programme results UNICEF'!I9+'A2 -Program results UNESCO11.21'!I9</f>
        <v>0</v>
      </c>
      <c r="J9" s="257">
        <f>'A2 - Programme results SCI11.21'!J9+'A2-Program results UNRWGaza1121'!J9+'A2-ProgramresultsUNRWA WB 21.11'!J9+'A2 - Programme results UNDP'!J9+'A2 - Programme results UNICEF'!J9+'A2 -Program results UNESCO11.21'!J9</f>
        <v>0</v>
      </c>
      <c r="K9" s="261">
        <v>2022</v>
      </c>
      <c r="L9" s="256">
        <f>'A2 - Programme results SCI11.21'!L9+'A2-Program results UNRWGaza1121'!L9+'A2-ProgramresultsUNRWA WB 21.11'!L9+'A2 - Programme results UNDP'!L9+'A2 - Programme results UNICEF'!L9+'A2 -Program results UNESCO11.21'!L9</f>
        <v>10649</v>
      </c>
      <c r="M9" s="257">
        <f>'A2 - Programme results SCI11.21'!M9+'A2-Program results UNRWGaza1121'!M9+'A2-ProgramresultsUNRWA WB 21.11'!M9+'A2 - Programme results UNDP'!M9+'A2 - Programme results UNICEF'!M9+'A2 -Program results UNESCO11.21'!M9</f>
        <v>5369</v>
      </c>
      <c r="N9" s="275">
        <v>2020</v>
      </c>
      <c r="O9" s="321">
        <f>'A2 - Programme results SCI11.21'!O9+'A2-Program results UNRWGaza1121'!O9+'A2-ProgramresultsUNRWA WB 21.11'!O9+'A2 - Programme results UNDP'!O9+'A2 - Programme results UNICEF'!O9+'A2 -Program results UNESCO11.21'!O9</f>
        <v>1747</v>
      </c>
      <c r="P9" s="257">
        <f>'A2 - Programme results SCI11.21'!P9+'A2-Program results UNRWGaza1121'!P9+'A2-ProgramresultsUNRWA WB 21.11'!P9+'A2 - Programme results UNDP'!P9+'A2 - Programme results UNICEF'!P9+'A2 -Program results UNESCO11.21'!P9</f>
        <v>1092</v>
      </c>
      <c r="Q9" s="269" t="s">
        <v>188</v>
      </c>
      <c r="R9" s="269"/>
      <c r="S9" s="295" t="s">
        <v>189</v>
      </c>
      <c r="T9" s="68" t="str">
        <f>'A0 - Report information'!$C$2</f>
        <v>MYRP|No|Palestine|43831|44196|Annual|44286|19-ECW-MYRP-0006, SC190207|19-ECW-MYRP-0006, SC190207|19-ECW-MYRP-0006, SC190207|19-ECW-MYRP-0006, SC190207|19-ECW-MYRP-0006, SC190207|19-ECW-MYRP-0006, SC190207|19-ECW-MYRP-0006, SC190207|19-ECW-MYRP-0006, SC190207|||</v>
      </c>
      <c r="U9" s="318"/>
    </row>
    <row r="10" spans="1:21" ht="64.349999999999994" customHeight="1">
      <c r="A10" s="239"/>
      <c r="B10" s="2" t="s">
        <v>175</v>
      </c>
      <c r="C10" s="246"/>
      <c r="D10" s="226" t="s">
        <v>190</v>
      </c>
      <c r="E10" s="248"/>
      <c r="F10" s="238" t="s">
        <v>182</v>
      </c>
      <c r="G10" s="6" t="s">
        <v>191</v>
      </c>
      <c r="H10" s="275">
        <v>2019</v>
      </c>
      <c r="I10" s="256">
        <f>'A2 - Programme results SCI11.21'!I10+'A2-Program results UNRWGaza1121'!I10+'A2-ProgramresultsUNRWA WB 21.11'!I10+'A2 - Programme results UNDP'!I10+'A2 - Programme results UNICEF'!I10+'A2 -Program results UNESCO11.21'!I10</f>
        <v>0</v>
      </c>
      <c r="J10" s="257">
        <f>'A2 - Programme results SCI11.21'!J10+'A2-Program results UNRWGaza1121'!J10+'A2-ProgramresultsUNRWA WB 21.11'!J10+'A2 - Programme results UNDP'!J10+'A2 - Programme results UNICEF'!J10+'A2 -Program results UNESCO11.21'!J10</f>
        <v>0</v>
      </c>
      <c r="K10" s="275">
        <v>2022</v>
      </c>
      <c r="L10" s="256">
        <f>'A2 - Programme results SCI11.21'!L10+'A2-Program results UNRWGaza1121'!L10+'A2-ProgramresultsUNRWA WB 21.11'!L10+'A2 - Programme results UNDP'!L10+'A2 - Programme results UNICEF'!L10+'A2 -Program results UNESCO11.21'!L10</f>
        <v>330</v>
      </c>
      <c r="M10" s="257">
        <f>'A2 - Programme results SCI11.21'!M10+'A2-Program results UNRWGaza1121'!M10+'A2-ProgramresultsUNRWA WB 21.11'!M10+'A2 - Programme results UNDP'!M10+'A2 - Programme results UNICEF'!M10+'A2 -Program results UNESCO11.21'!M10</f>
        <v>0</v>
      </c>
      <c r="N10" s="275">
        <v>2020</v>
      </c>
      <c r="O10" s="321">
        <f>'A2 - Programme results SCI11.21'!O10+'A2-Program results UNRWGaza1121'!O10+'A2-ProgramresultsUNRWA WB 21.11'!O10+'A2 - Programme results UNDP'!O10+'A2 - Programme results UNICEF'!O10+'A2 -Program results UNESCO11.21'!O10</f>
        <v>241</v>
      </c>
      <c r="P10" s="257">
        <f>'A2 - Programme results SCI11.21'!P10+'A2-Program results UNRWGaza1121'!P10+'A2-ProgramresultsUNRWA WB 21.11'!P10+'A2 - Programme results UNDP'!P10+'A2 - Programme results UNICEF'!P10+'A2 -Program results UNESCO11.21'!P10</f>
        <v>116</v>
      </c>
      <c r="Q10" s="260" t="s">
        <v>192</v>
      </c>
      <c r="R10" s="260"/>
      <c r="S10" s="260"/>
      <c r="T10" s="47" t="str">
        <f>'A0 - Report information'!$C$2</f>
        <v>MYRP|No|Palestine|43831|44196|Annual|44286|19-ECW-MYRP-0006, SC190207|19-ECW-MYRP-0006, SC190207|19-ECW-MYRP-0006, SC190207|19-ECW-MYRP-0006, SC190207|19-ECW-MYRP-0006, SC190207|19-ECW-MYRP-0006, SC190207|19-ECW-MYRP-0006, SC190207|19-ECW-MYRP-0006, SC190207|||</v>
      </c>
      <c r="U10" s="318"/>
    </row>
    <row r="11" spans="1:21" ht="43.5">
      <c r="A11" s="239"/>
      <c r="B11" s="2" t="s">
        <v>175</v>
      </c>
      <c r="C11" s="245"/>
      <c r="D11" s="226" t="s">
        <v>193</v>
      </c>
      <c r="E11" s="248"/>
      <c r="F11" s="238" t="s">
        <v>177</v>
      </c>
      <c r="G11" s="6" t="s">
        <v>191</v>
      </c>
      <c r="H11" s="275">
        <v>2019</v>
      </c>
      <c r="I11" s="256">
        <f>'A2 - Programme results SCI11.21'!I11+'A2-Program results UNRWGaza1121'!I11+'A2-ProgramresultsUNRWA WB 21.11'!I11+'A2 - Programme results UNDP'!I11+'A2 - Programme results UNICEF'!I11+'A2 -Program results UNESCO11.21'!I11</f>
        <v>0</v>
      </c>
      <c r="J11" s="257">
        <f>'A2 - Programme results SCI11.21'!J11+'A2-Program results UNRWGaza1121'!J11+'A2-ProgramresultsUNRWA WB 21.11'!J11+'A2 - Programme results UNDP'!J11+'A2 - Programme results UNICEF'!J11+'A2 -Program results UNESCO11.21'!J11</f>
        <v>0</v>
      </c>
      <c r="K11" s="275">
        <v>2022</v>
      </c>
      <c r="L11" s="256">
        <f>'A2 - Programme results SCI11.21'!L11+'A2-Program results UNRWGaza1121'!L11+'A2-ProgramresultsUNRWA WB 21.11'!L11+'A2 - Programme results UNDP'!L11+'A2 - Programme results UNICEF'!L11+'A2 -Program results UNESCO11.21'!L11</f>
        <v>6845</v>
      </c>
      <c r="M11" s="257">
        <f>'A2 - Programme results SCI11.21'!M11+'A2-Program results UNRWGaza1121'!M11+'A2-ProgramresultsUNRWA WB 21.11'!M11+'A2 - Programme results UNDP'!M11+'A2 - Programme results UNICEF'!M11+'A2 -Program results UNESCO11.21'!M11</f>
        <v>0</v>
      </c>
      <c r="N11" s="275">
        <v>2020</v>
      </c>
      <c r="O11" s="321">
        <f>'A2 - Programme results SCI11.21'!O11+'A2-Program results UNRWGaza1121'!O11+'A2-ProgramresultsUNRWA WB 21.11'!O11+'A2 - Programme results UNDP'!O11+'A2 - Programme results UNICEF'!O11+'A2 -Program results UNESCO11.21'!O11</f>
        <v>6263</v>
      </c>
      <c r="P11" s="257">
        <f>'A2 - Programme results SCI11.21'!P11+'A2-Program results UNRWGaza1121'!P11+'A2-ProgramresultsUNRWA WB 21.11'!P11+'A2 - Programme results UNDP'!P11+'A2 - Programme results UNICEF'!P11+'A2 -Program results UNESCO11.21'!P11</f>
        <v>3102</v>
      </c>
      <c r="Q11" s="260" t="s">
        <v>194</v>
      </c>
      <c r="R11" s="260"/>
      <c r="S11" s="260" t="s">
        <v>195</v>
      </c>
      <c r="T11" s="47" t="str">
        <f>'A0 - Report information'!$C$2</f>
        <v>MYRP|No|Palestine|43831|44196|Annual|44286|19-ECW-MYRP-0006, SC190207|19-ECW-MYRP-0006, SC190207|19-ECW-MYRP-0006, SC190207|19-ECW-MYRP-0006, SC190207|19-ECW-MYRP-0006, SC190207|19-ECW-MYRP-0006, SC190207|19-ECW-MYRP-0006, SC190207|19-ECW-MYRP-0006, SC190207|||</v>
      </c>
      <c r="U11" s="318"/>
    </row>
    <row r="12" spans="1:21" ht="99.95" customHeight="1" thickBot="1">
      <c r="A12" s="239"/>
      <c r="B12" s="244" t="s">
        <v>175</v>
      </c>
      <c r="C12" s="247"/>
      <c r="D12" s="243" t="s">
        <v>196</v>
      </c>
      <c r="E12" s="250"/>
      <c r="F12" s="293" t="s">
        <v>197</v>
      </c>
      <c r="G12" s="294" t="s">
        <v>198</v>
      </c>
      <c r="H12" s="286">
        <v>2019</v>
      </c>
      <c r="I12" s="286">
        <f>'A2 - Programme results SCI11.21'!I12+'A2-Program results UNRWGaza1121'!I12+'A2-ProgramresultsUNRWA WB 21.11'!I12+'A2 - Programme results UNDP'!I12+'A2 - Programme results UNICEF'!I12+'A2 -Program results UNESCO11.21'!I12</f>
        <v>0</v>
      </c>
      <c r="J12" s="286">
        <f>'A2 - Programme results SCI11.21'!J12+'A2-Program results UNRWGaza1121'!J12+'A2-ProgramresultsUNRWA WB 21.11'!J12+'A2 - Programme results UNDP'!J12+'A2 - Programme results UNICEF'!J12+'A2 -Program results UNESCO11.21'!J12</f>
        <v>0</v>
      </c>
      <c r="K12" s="286">
        <v>2022</v>
      </c>
      <c r="L12" s="286">
        <f>'A2 - Programme results SCI11.21'!L12+'A2-Program results UNRWGaza1121'!L12+'A2-ProgramresultsUNRWA WB 21.11'!L12+'A2 - Programme results UNDP'!L12+'A2 - Programme results UNICEF'!L12+'A2 -Program results UNESCO11.21'!L12</f>
        <v>291</v>
      </c>
      <c r="M12" s="286">
        <f>'A2 - Programme results SCI11.21'!M12+'A2-Program results UNRWGaza1121'!M12+'A2-ProgramresultsUNRWA WB 21.11'!M12+'A2 - Programme results UNDP'!M12+'A2 - Programme results UNICEF'!M12+'A2 -Program results UNESCO11.21'!M12</f>
        <v>0</v>
      </c>
      <c r="N12" s="286">
        <v>2020</v>
      </c>
      <c r="O12" s="286">
        <f>'A2 - Programme results SCI11.21'!O12+'A2-Program results UNRWGaza1121'!O12+'A2-ProgramresultsUNRWA WB 21.11'!O12+'A2 - Programme results UNDP'!O12+'A2 - Programme results UNICEF'!O12+'A2 -Program results UNESCO11.21'!O12</f>
        <v>487</v>
      </c>
      <c r="P12" s="286">
        <f>'A2 - Programme results SCI11.21'!P12+'A2-Program results UNRWGaza1121'!P12+'A2-ProgramresultsUNRWA WB 21.11'!P12+'A2 - Programme results UNDP'!P12+'A2 - Programme results UNICEF'!P12+'A2 -Program results UNESCO11.21'!P12</f>
        <v>230</v>
      </c>
      <c r="Q12" s="286" t="s">
        <v>199</v>
      </c>
      <c r="R12" s="286"/>
      <c r="S12" s="298" t="s">
        <v>200</v>
      </c>
      <c r="T12" s="47" t="str">
        <f>'A0 - Report information'!$C$2</f>
        <v>MYRP|No|Palestine|43831|44196|Annual|44286|19-ECW-MYRP-0006, SC190207|19-ECW-MYRP-0006, SC190207|19-ECW-MYRP-0006, SC190207|19-ECW-MYRP-0006, SC190207|19-ECW-MYRP-0006, SC190207|19-ECW-MYRP-0006, SC190207|19-ECW-MYRP-0006, SC190207|19-ECW-MYRP-0006, SC190207|||</v>
      </c>
      <c r="U12" s="318"/>
    </row>
    <row r="13" spans="1:21" ht="98.45" customHeight="1">
      <c r="A13" s="380" t="s">
        <v>201</v>
      </c>
      <c r="B13" s="22" t="s">
        <v>202</v>
      </c>
      <c r="C13" s="246" t="s">
        <v>203</v>
      </c>
      <c r="D13" s="251" t="s">
        <v>204</v>
      </c>
      <c r="E13" s="296" t="s">
        <v>205</v>
      </c>
      <c r="F13" s="253" t="s">
        <v>182</v>
      </c>
      <c r="G13" s="254" t="s">
        <v>178</v>
      </c>
      <c r="H13" s="325">
        <v>2019</v>
      </c>
      <c r="I13" s="256" t="s">
        <v>206</v>
      </c>
      <c r="J13" s="257" t="s">
        <v>207</v>
      </c>
      <c r="K13" s="258">
        <v>2022</v>
      </c>
      <c r="L13" s="317">
        <v>0.83499999999999996</v>
      </c>
      <c r="M13" s="256"/>
      <c r="N13" s="259">
        <v>2021</v>
      </c>
      <c r="O13" s="321" t="s">
        <v>208</v>
      </c>
      <c r="P13" s="257" t="s">
        <v>209</v>
      </c>
      <c r="Q13" s="260" t="s">
        <v>210</v>
      </c>
      <c r="R13" s="260" t="s">
        <v>211</v>
      </c>
      <c r="S13" s="257"/>
      <c r="T13" s="260" t="s">
        <v>210</v>
      </c>
      <c r="U13" s="318" t="s">
        <v>212</v>
      </c>
    </row>
    <row r="14" spans="1:21" ht="48.95" customHeight="1">
      <c r="A14" s="381"/>
      <c r="B14" s="22" t="s">
        <v>175</v>
      </c>
      <c r="C14" s="246" t="s">
        <v>213</v>
      </c>
      <c r="D14" s="251" t="s">
        <v>204</v>
      </c>
      <c r="E14" s="252" t="s">
        <v>214</v>
      </c>
      <c r="F14" s="253" t="s">
        <v>182</v>
      </c>
      <c r="G14" s="254" t="s">
        <v>178</v>
      </c>
      <c r="H14" s="275">
        <v>2019</v>
      </c>
      <c r="I14" s="256">
        <v>0</v>
      </c>
      <c r="J14" s="257">
        <v>0</v>
      </c>
      <c r="K14" s="261" t="s">
        <v>215</v>
      </c>
      <c r="L14" s="256">
        <f>'A2 - Programme results SCI11.21'!L14+'A2-Program results UNRWGaza1121'!L14+'A2-ProgramresultsUNRWA WB 21.11'!L14+'A2 - Programme results UNDP'!L14+'A2 - Programme results UNICEF'!L14+'A2 -Program results UNESCO11.21'!L14</f>
        <v>30</v>
      </c>
      <c r="M14" s="257">
        <f>'A2 - Programme results SCI11.21'!M14+'A2-Program results UNRWGaza1121'!M14+'A2-ProgramresultsUNRWA WB 21.11'!M14+'A2 - Programme results UNDP'!M14+'A2 - Programme results UNICEF'!M14+'A2 -Program results UNESCO11.21'!M14</f>
        <v>15</v>
      </c>
      <c r="N14" s="275">
        <v>2020</v>
      </c>
      <c r="O14" s="321">
        <f>'A2 - Programme results SCI11.21'!O14+'A2-Program results UNRWGaza1121'!O14+'A2-ProgramresultsUNRWA WB 21.11'!O14+'A2 - Programme results UNDP'!O14+'A2 - Programme results UNICEF'!O14+'A2 -Program results UNESCO11.21'!O14</f>
        <v>0</v>
      </c>
      <c r="P14" s="257">
        <f>'A2 - Programme results SCI11.21'!P14+'A2-Program results UNRWGaza1121'!P14+'A2-ProgramresultsUNRWA WB 21.11'!P14+'A2 - Programme results UNDP'!P14+'A2 - Programme results UNICEF'!P14+'A2 -Program results UNESCO11.21'!P14</f>
        <v>0</v>
      </c>
      <c r="Q14" s="260" t="s">
        <v>216</v>
      </c>
      <c r="R14" s="260"/>
      <c r="S14" s="195"/>
      <c r="T14" s="47" t="str">
        <f>'A0 - Report information'!$C$2</f>
        <v>MYRP|No|Palestine|43831|44196|Annual|44286|19-ECW-MYRP-0006, SC190207|19-ECW-MYRP-0006, SC190207|19-ECW-MYRP-0006, SC190207|19-ECW-MYRP-0006, SC190207|19-ECW-MYRP-0006, SC190207|19-ECW-MYRP-0006, SC190207|19-ECW-MYRP-0006, SC190207|19-ECW-MYRP-0006, SC190207|||</v>
      </c>
      <c r="U14" s="318"/>
    </row>
    <row r="15" spans="1:21" ht="48.95" customHeight="1">
      <c r="A15" s="381"/>
      <c r="B15" s="22" t="s">
        <v>175</v>
      </c>
      <c r="C15" s="246" t="s">
        <v>217</v>
      </c>
      <c r="D15" s="251" t="s">
        <v>204</v>
      </c>
      <c r="E15" s="252" t="s">
        <v>218</v>
      </c>
      <c r="F15" s="253" t="s">
        <v>182</v>
      </c>
      <c r="G15" s="254" t="s">
        <v>178</v>
      </c>
      <c r="H15" s="275">
        <v>2019</v>
      </c>
      <c r="I15" s="256">
        <v>0</v>
      </c>
      <c r="J15" s="257">
        <v>0</v>
      </c>
      <c r="K15" s="261">
        <v>2022</v>
      </c>
      <c r="L15" s="256">
        <f>'A2 - Programme results SCI11.21'!L15+'A2-Program results UNRWGaza1121'!L15+'A2-ProgramresultsUNRWA WB 21.11'!L15+'A2 - Programme results UNDP'!L15+'A2 - Programme results UNICEF'!L15+'A2 -Program results UNESCO11.21'!L15</f>
        <v>558</v>
      </c>
      <c r="M15" s="257">
        <f>'A2 - Programme results SCI11.21'!M15+'A2-Program results UNRWGaza1121'!M15+'A2-ProgramresultsUNRWA WB 21.11'!M15+'A2 - Programme results UNDP'!M15+'A2 - Programme results UNICEF'!M15+'A2 -Program results UNESCO11.21'!M15</f>
        <v>21</v>
      </c>
      <c r="N15" s="275">
        <v>2020</v>
      </c>
      <c r="O15" s="321">
        <f>'A2 - Programme results SCI11.21'!O15+'A2-Program results UNRWGaza1121'!O15+'A2-ProgramresultsUNRWA WB 21.11'!O15+'A2 - Programme results UNDP'!O15+'A2 - Programme results UNICEF'!O15+'A2 -Program results UNESCO11.21'!O15</f>
        <v>702</v>
      </c>
      <c r="P15" s="257">
        <f>'A2 - Programme results SCI11.21'!P15+'A2-Program results UNRWGaza1121'!P15+'A2-ProgramresultsUNRWA WB 21.11'!P15+'A2 - Programme results UNDP'!P15+'A2 - Programme results UNICEF'!P15+'A2 -Program results UNESCO11.21'!P15</f>
        <v>138</v>
      </c>
      <c r="Q15" s="260" t="s">
        <v>219</v>
      </c>
      <c r="R15" s="260" t="s">
        <v>220</v>
      </c>
      <c r="S15" s="195"/>
      <c r="T15" s="47" t="str">
        <f>'A0 - Report information'!$C$2</f>
        <v>MYRP|No|Palestine|43831|44196|Annual|44286|19-ECW-MYRP-0006, SC190207|19-ECW-MYRP-0006, SC190207|19-ECW-MYRP-0006, SC190207|19-ECW-MYRP-0006, SC190207|19-ECW-MYRP-0006, SC190207|19-ECW-MYRP-0006, SC190207|19-ECW-MYRP-0006, SC190207|19-ECW-MYRP-0006, SC190207|||</v>
      </c>
      <c r="U15" s="318"/>
    </row>
    <row r="16" spans="1:21" ht="48.95" customHeight="1">
      <c r="A16" s="381"/>
      <c r="B16" s="22" t="s">
        <v>175</v>
      </c>
      <c r="C16" s="246" t="s">
        <v>221</v>
      </c>
      <c r="D16" s="251" t="s">
        <v>204</v>
      </c>
      <c r="E16" s="252" t="s">
        <v>222</v>
      </c>
      <c r="F16" s="253" t="s">
        <v>182</v>
      </c>
      <c r="G16" s="254" t="s">
        <v>178</v>
      </c>
      <c r="H16" s="275">
        <v>2019</v>
      </c>
      <c r="I16" s="256">
        <v>0</v>
      </c>
      <c r="J16" s="257">
        <v>0</v>
      </c>
      <c r="K16" s="261">
        <v>2022</v>
      </c>
      <c r="L16" s="256">
        <f>'A2 - Programme results SCI11.21'!L16+'A2-Program results UNRWGaza1121'!L16+'A2-ProgramresultsUNRWA WB 21.11'!L16+'A2 - Programme results UNDP'!L16+'A2 - Programme results UNICEF'!L16+'A2 -Program results UNESCO11.21'!L16</f>
        <v>304077</v>
      </c>
      <c r="M16" s="257">
        <f>'A2 - Programme results SCI11.21'!M16+'A2-Program results UNRWGaza1121'!M16+'A2-ProgramresultsUNRWA WB 21.11'!M16+'A2 - Programme results UNDP'!M16+'A2 - Programme results UNICEF'!M16+'A2 -Program results UNESCO11.21'!M16</f>
        <v>147805</v>
      </c>
      <c r="N16" s="275">
        <v>2020</v>
      </c>
      <c r="O16" s="321">
        <f>'A2 - Programme results SCI11.21'!O16+'A2-Program results UNRWGaza1121'!O16+'A2-ProgramresultsUNRWA WB 21.11'!O16+'A2 - Programme results UNDP'!O16+'A2 - Programme results UNICEF'!O16+'A2 -Program results UNESCO11.21'!O16</f>
        <v>297447</v>
      </c>
      <c r="P16" s="257">
        <f>'A2 - Programme results SCI11.21'!P16+'A2-Program results UNRWGaza1121'!P16+'A2-ProgramresultsUNRWA WB 21.11'!P16+'A2 - Programme results UNDP'!P16+'A2 - Programme results UNICEF'!P16+'A2 -Program results UNESCO11.21'!P16</f>
        <v>142765</v>
      </c>
      <c r="Q16" s="260" t="s">
        <v>223</v>
      </c>
      <c r="R16" s="260" t="s">
        <v>224</v>
      </c>
      <c r="S16" s="195"/>
      <c r="T16" s="47" t="str">
        <f>'A0 - Report information'!$C$2</f>
        <v>MYRP|No|Palestine|43831|44196|Annual|44286|19-ECW-MYRP-0006, SC190207|19-ECW-MYRP-0006, SC190207|19-ECW-MYRP-0006, SC190207|19-ECW-MYRP-0006, SC190207|19-ECW-MYRP-0006, SC190207|19-ECW-MYRP-0006, SC190207|19-ECW-MYRP-0006, SC190207|19-ECW-MYRP-0006, SC190207|||</v>
      </c>
      <c r="U16" s="318"/>
    </row>
    <row r="17" spans="1:21" ht="48.95" customHeight="1">
      <c r="A17" s="381"/>
      <c r="B17" s="22" t="s">
        <v>202</v>
      </c>
      <c r="C17" s="246" t="s">
        <v>225</v>
      </c>
      <c r="D17" s="251" t="s">
        <v>204</v>
      </c>
      <c r="E17" s="252" t="s">
        <v>226</v>
      </c>
      <c r="F17" s="253" t="s">
        <v>177</v>
      </c>
      <c r="G17" s="254" t="s">
        <v>227</v>
      </c>
      <c r="H17" s="275">
        <v>2019</v>
      </c>
      <c r="I17" s="256" t="s">
        <v>228</v>
      </c>
      <c r="J17" s="257" t="s">
        <v>229</v>
      </c>
      <c r="K17" s="261">
        <v>2022</v>
      </c>
      <c r="L17" s="256" t="s">
        <v>230</v>
      </c>
      <c r="M17" s="257" t="s">
        <v>230</v>
      </c>
      <c r="N17" s="275">
        <v>2021</v>
      </c>
      <c r="O17" s="321" t="s">
        <v>231</v>
      </c>
      <c r="P17" s="257" t="s">
        <v>232</v>
      </c>
      <c r="Q17" s="260" t="s">
        <v>233</v>
      </c>
      <c r="R17" s="260" t="s">
        <v>234</v>
      </c>
      <c r="S17" s="195"/>
      <c r="T17" s="47" t="str">
        <f>'A0 - Report information'!$C$2</f>
        <v>MYRP|No|Palestine|43831|44196|Annual|44286|19-ECW-MYRP-0006, SC190207|19-ECW-MYRP-0006, SC190207|19-ECW-MYRP-0006, SC190207|19-ECW-MYRP-0006, SC190207|19-ECW-MYRP-0006, SC190207|19-ECW-MYRP-0006, SC190207|19-ECW-MYRP-0006, SC190207|19-ECW-MYRP-0006, SC190207|||</v>
      </c>
      <c r="U17" s="318"/>
    </row>
    <row r="18" spans="1:21" ht="48.95" customHeight="1">
      <c r="A18" s="381"/>
      <c r="B18" s="22" t="s">
        <v>175</v>
      </c>
      <c r="C18" s="246" t="s">
        <v>235</v>
      </c>
      <c r="D18" s="251" t="s">
        <v>204</v>
      </c>
      <c r="E18" s="252" t="s">
        <v>236</v>
      </c>
      <c r="F18" s="253" t="s">
        <v>237</v>
      </c>
      <c r="G18" s="254" t="s">
        <v>183</v>
      </c>
      <c r="H18" s="275">
        <v>2019</v>
      </c>
      <c r="I18" s="256">
        <v>0</v>
      </c>
      <c r="J18" s="257">
        <v>0</v>
      </c>
      <c r="K18" s="261">
        <v>2022</v>
      </c>
      <c r="L18" s="256">
        <f>'A2 - Programme results SCI11.21'!L18+'A2-Program results UNRWGaza1121'!L18+'A2-ProgramresultsUNRWA WB 21.11'!L18+'A2 - Programme results UNDP'!L18+'A2 - Programme results UNICEF'!L18+'A2 -Program results UNESCO11.21'!L18</f>
        <v>10034</v>
      </c>
      <c r="M18" s="257">
        <f>'A2 - Programme results SCI11.21'!M18+'A2-Program results UNRWGaza1121'!M18+'A2-ProgramresultsUNRWA WB 21.11'!M18+'A2 - Programme results UNDP'!M18+'A2 - Programme results UNICEF'!M18+'A2 -Program results UNESCO11.21'!M18</f>
        <v>5061</v>
      </c>
      <c r="N18" s="275">
        <v>2021</v>
      </c>
      <c r="O18" s="256">
        <f>'A2 - Programme results SCI11.21'!O18+'A2-Program results UNRWGaza1121'!O18+'A2-ProgramresultsUNRWA WB 21.11'!O18+'A2 - Programme results UNDP'!O18+'A2 - Programme results UNICEF'!O18+'A2 -Program results UNESCO11.21'!O18</f>
        <v>1279</v>
      </c>
      <c r="P18" s="257">
        <f>'A2 - Programme results SCI11.21'!P18+'A2-Program results UNRWGaza1121'!P18+'A2-ProgramresultsUNRWA WB 21.11'!P18+'A2 - Programme results UNDP'!P18+'A2 - Programme results UNICEF'!P18+'A2 -Program results UNESCO11.21'!P18</f>
        <v>786</v>
      </c>
      <c r="Q18" s="260" t="s">
        <v>238</v>
      </c>
      <c r="R18" s="260" t="s">
        <v>239</v>
      </c>
      <c r="S18" s="195"/>
      <c r="T18" s="47" t="str">
        <f>'A0 - Report information'!$C$2</f>
        <v>MYRP|No|Palestine|43831|44196|Annual|44286|19-ECW-MYRP-0006, SC190207|19-ECW-MYRP-0006, SC190207|19-ECW-MYRP-0006, SC190207|19-ECW-MYRP-0006, SC190207|19-ECW-MYRP-0006, SC190207|19-ECW-MYRP-0006, SC190207|19-ECW-MYRP-0006, SC190207|19-ECW-MYRP-0006, SC190207|||</v>
      </c>
      <c r="U18" s="318"/>
    </row>
    <row r="19" spans="1:21" ht="48.95" customHeight="1">
      <c r="A19" s="175"/>
      <c r="B19" s="22" t="s">
        <v>175</v>
      </c>
      <c r="C19" s="246" t="s">
        <v>240</v>
      </c>
      <c r="D19" s="251" t="s">
        <v>204</v>
      </c>
      <c r="E19" s="252" t="s">
        <v>241</v>
      </c>
      <c r="F19" s="253" t="s">
        <v>197</v>
      </c>
      <c r="G19" s="254" t="s">
        <v>183</v>
      </c>
      <c r="H19" s="275">
        <v>2019</v>
      </c>
      <c r="I19" s="256">
        <v>0</v>
      </c>
      <c r="J19" s="257">
        <v>0</v>
      </c>
      <c r="K19" s="261">
        <v>2022</v>
      </c>
      <c r="L19" s="256">
        <f>'A2 - Programme results SCI11.21'!L19+'A2-Program results UNRWGaza1121'!L19+'A2-ProgramresultsUNRWA WB 21.11'!L19+'A2 - Programme results UNDP'!L19+'A2 - Programme results UNICEF'!L19+'A2 -Program results UNESCO11.21'!L19</f>
        <v>1739</v>
      </c>
      <c r="M19" s="257">
        <f>'A2 - Programme results SCI11.21'!M19+'A2-Program results UNRWGaza1121'!M19+'A2-ProgramresultsUNRWA WB 21.11'!M19+'A2 - Programme results UNDP'!M19+'A2 - Programme results UNICEF'!M19+'A2 -Program results UNESCO11.21'!M19</f>
        <v>1014</v>
      </c>
      <c r="N19" s="275">
        <v>2021</v>
      </c>
      <c r="O19" s="321">
        <f>'A2 - Programme results SCI11.21'!O19+'A2-Program results UNRWGaza1121'!O19+'A2-ProgramresultsUNRWA WB 21.11'!O19+'A2 - Programme results UNDP'!O19+'A2 - Programme results UNICEF'!O19+'A2 -Program results UNESCO11.21'!O19</f>
        <v>1305</v>
      </c>
      <c r="P19" s="257">
        <f>'A2 - Programme results SCI11.21'!P19+'A2-Program results UNRWGaza1121'!P19+'A2-ProgramresultsUNRWA WB 21.11'!P19+'A2 - Programme results UNDP'!P19+'A2 - Programme results UNICEF'!P19+'A2 -Program results UNESCO11.21'!P19</f>
        <v>841</v>
      </c>
      <c r="Q19" s="260" t="s">
        <v>242</v>
      </c>
      <c r="R19" s="260" t="s">
        <v>243</v>
      </c>
      <c r="S19" s="195"/>
      <c r="T19" s="47" t="str">
        <f>'A0 - Report information'!$C$2</f>
        <v>MYRP|No|Palestine|43831|44196|Annual|44286|19-ECW-MYRP-0006, SC190207|19-ECW-MYRP-0006, SC190207|19-ECW-MYRP-0006, SC190207|19-ECW-MYRP-0006, SC190207|19-ECW-MYRP-0006, SC190207|19-ECW-MYRP-0006, SC190207|19-ECW-MYRP-0006, SC190207|19-ECW-MYRP-0006, SC190207|||</v>
      </c>
      <c r="U19" s="318"/>
    </row>
    <row r="20" spans="1:21" ht="48.95" customHeight="1">
      <c r="A20" s="175"/>
      <c r="B20" s="22" t="s">
        <v>202</v>
      </c>
      <c r="C20" s="246" t="s">
        <v>244</v>
      </c>
      <c r="D20" s="251" t="s">
        <v>204</v>
      </c>
      <c r="E20" s="252" t="s">
        <v>245</v>
      </c>
      <c r="F20" s="253" t="s">
        <v>197</v>
      </c>
      <c r="G20" s="254" t="s">
        <v>227</v>
      </c>
      <c r="H20" s="275">
        <v>2019</v>
      </c>
      <c r="I20" s="256" t="s">
        <v>246</v>
      </c>
      <c r="J20" s="257" t="s">
        <v>247</v>
      </c>
      <c r="K20" s="261">
        <v>2022</v>
      </c>
      <c r="L20" s="256" t="s">
        <v>248</v>
      </c>
      <c r="M20" s="257" t="s">
        <v>248</v>
      </c>
      <c r="N20" s="275">
        <v>2021</v>
      </c>
      <c r="O20" s="322">
        <v>0.75</v>
      </c>
      <c r="P20" s="257"/>
      <c r="Q20" s="260" t="s">
        <v>249</v>
      </c>
      <c r="R20" s="260" t="s">
        <v>250</v>
      </c>
      <c r="S20" s="195"/>
      <c r="T20" s="47" t="str">
        <f>'A0 - Report information'!$C$2</f>
        <v>MYRP|No|Palestine|43831|44196|Annual|44286|19-ECW-MYRP-0006, SC190207|19-ECW-MYRP-0006, SC190207|19-ECW-MYRP-0006, SC190207|19-ECW-MYRP-0006, SC190207|19-ECW-MYRP-0006, SC190207|19-ECW-MYRP-0006, SC190207|19-ECW-MYRP-0006, SC190207|19-ECW-MYRP-0006, SC190207|||</v>
      </c>
      <c r="U20" s="318"/>
    </row>
    <row r="21" spans="1:21" ht="48.95" customHeight="1">
      <c r="A21" s="175"/>
      <c r="B21" s="22" t="s">
        <v>175</v>
      </c>
      <c r="C21" s="246" t="s">
        <v>251</v>
      </c>
      <c r="D21" s="251" t="s">
        <v>204</v>
      </c>
      <c r="E21" s="252" t="s">
        <v>252</v>
      </c>
      <c r="F21" s="253" t="s">
        <v>197</v>
      </c>
      <c r="G21" s="254" t="s">
        <v>253</v>
      </c>
      <c r="H21" s="275"/>
      <c r="I21" s="256"/>
      <c r="J21" s="257"/>
      <c r="K21" s="261">
        <v>2022</v>
      </c>
      <c r="L21" s="256">
        <f>'A2 - Programme results SCI11.21'!L21+'A2-Program results UNRWGaza1121'!L21+'A2-ProgramresultsUNRWA WB 21.11'!L21+'A2 - Programme results UNDP'!L21+'A2 - Programme results UNICEF'!L21+'A2 -Program results UNESCO11.21'!L21</f>
        <v>14</v>
      </c>
      <c r="M21" s="257">
        <f>'A2 - Programme results SCI11.21'!M21+'A2-Program results UNRWGaza1121'!M21+'A2-ProgramresultsUNRWA WB 21.11'!M21+'A2 - Programme results UNDP'!M21+'A2 - Programme results UNICEF'!M21+'A2 -Program results UNESCO11.21'!M21</f>
        <v>0</v>
      </c>
      <c r="N21" s="275">
        <v>2021</v>
      </c>
      <c r="O21" s="321">
        <f>'A2 - Programme results SCI11.21'!O21+'A2-Program results UNRWGaza1121'!O21+'A2-ProgramresultsUNRWA WB 21.11'!O21+'A2 - Programme results UNDP'!O21+'A2 - Programme results UNICEF'!O21+'A2 -Program results UNESCO11.21'!O21</f>
        <v>0</v>
      </c>
      <c r="P21" s="257">
        <f>'A2 - Programme results SCI11.21'!P21+'A2-Program results UNRWGaza1121'!P21+'A2-ProgramresultsUNRWA WB 21.11'!P21+'A2 - Programme results UNDP'!P21+'A2 - Programme results UNICEF'!P21+'A2 -Program results UNESCO11.21'!P21</f>
        <v>0</v>
      </c>
      <c r="Q21" s="260" t="s">
        <v>52</v>
      </c>
      <c r="R21" s="260" t="s">
        <v>254</v>
      </c>
      <c r="S21" s="195"/>
      <c r="T21" s="47" t="str">
        <f>'A0 - Report information'!$C$2</f>
        <v>MYRP|No|Palestine|43831|44196|Annual|44286|19-ECW-MYRP-0006, SC190207|19-ECW-MYRP-0006, SC190207|19-ECW-MYRP-0006, SC190207|19-ECW-MYRP-0006, SC190207|19-ECW-MYRP-0006, SC190207|19-ECW-MYRP-0006, SC190207|19-ECW-MYRP-0006, SC190207|19-ECW-MYRP-0006, SC190207|||</v>
      </c>
      <c r="U21" s="318"/>
    </row>
    <row r="22" spans="1:21" ht="48.95" customHeight="1">
      <c r="A22" s="175"/>
      <c r="B22" s="22" t="s">
        <v>175</v>
      </c>
      <c r="C22" s="246" t="s">
        <v>255</v>
      </c>
      <c r="D22" s="251" t="s">
        <v>204</v>
      </c>
      <c r="E22" s="252" t="s">
        <v>256</v>
      </c>
      <c r="F22" s="253" t="s">
        <v>197</v>
      </c>
      <c r="G22" s="254" t="s">
        <v>183</v>
      </c>
      <c r="H22" s="275">
        <v>2019</v>
      </c>
      <c r="I22" s="256">
        <v>0</v>
      </c>
      <c r="J22" s="257">
        <v>0</v>
      </c>
      <c r="K22" s="261">
        <v>2022</v>
      </c>
      <c r="L22" s="256">
        <f>'A2 - Programme results SCI11.21'!L22+'A2-Program results UNRWGaza1121'!L22+'A2-ProgramresultsUNRWA WB 21.11'!L22+'A2 - Programme results UNDP'!L22+'A2 - Programme results UNICEF'!L22+'A2 -Program results UNESCO11.21'!L22</f>
        <v>446</v>
      </c>
      <c r="M22" s="257">
        <f>'A2 - Programme results SCI11.21'!M22+'A2-Program results UNRWGaza1121'!M22+'A2-ProgramresultsUNRWA WB 21.11'!M22+'A2 - Programme results UNDP'!M22+'A2 - Programme results UNICEF'!M22+'A2 -Program results UNESCO11.21'!M22</f>
        <v>265</v>
      </c>
      <c r="N22" s="275">
        <v>2020</v>
      </c>
      <c r="O22" s="321">
        <f>'A2 - Programme results SCI11.21'!O22+'A2-Program results UNRWGaza1121'!O22+'A2-ProgramresultsUNRWA WB 21.11'!O22+'A2 - Programme results UNDP'!O22+'A2 - Programme results UNICEF'!O22+'A2 -Program results UNESCO11.21'!O22</f>
        <v>447</v>
      </c>
      <c r="P22" s="257">
        <f>'A2 - Programme results SCI11.21'!P22+'A2-Program results UNRWGaza1121'!P22+'A2-ProgramresultsUNRWA WB 21.11'!P22+'A2 - Programme results UNDP'!P22+'A2 - Programme results UNICEF'!P22+'A2 -Program results UNESCO11.21'!P22</f>
        <v>266</v>
      </c>
      <c r="Q22" s="260" t="s">
        <v>257</v>
      </c>
      <c r="R22" s="260" t="s">
        <v>258</v>
      </c>
      <c r="S22" s="195"/>
      <c r="T22" s="47" t="str">
        <f>'A0 - Report information'!$C$2</f>
        <v>MYRP|No|Palestine|43831|44196|Annual|44286|19-ECW-MYRP-0006, SC190207|19-ECW-MYRP-0006, SC190207|19-ECW-MYRP-0006, SC190207|19-ECW-MYRP-0006, SC190207|19-ECW-MYRP-0006, SC190207|19-ECW-MYRP-0006, SC190207|19-ECW-MYRP-0006, SC190207|19-ECW-MYRP-0006, SC190207|||</v>
      </c>
      <c r="U22" s="318"/>
    </row>
    <row r="23" spans="1:21" ht="48.95" customHeight="1">
      <c r="A23" s="175"/>
      <c r="B23" s="22" t="s">
        <v>175</v>
      </c>
      <c r="C23" s="246" t="s">
        <v>259</v>
      </c>
      <c r="D23" s="251" t="s">
        <v>204</v>
      </c>
      <c r="E23" s="252" t="s">
        <v>260</v>
      </c>
      <c r="F23" s="253" t="s">
        <v>197</v>
      </c>
      <c r="G23" s="254" t="s">
        <v>261</v>
      </c>
      <c r="H23" s="275">
        <v>2019</v>
      </c>
      <c r="I23" s="256">
        <v>0</v>
      </c>
      <c r="J23" s="257">
        <v>0</v>
      </c>
      <c r="K23" s="261">
        <v>2022</v>
      </c>
      <c r="L23" s="256">
        <f>'A2 - Programme results SCI11.21'!L23+'A2-Program results UNRWGaza1121'!L23+'A2-ProgramresultsUNRWA WB 21.11'!L23+'A2 - Programme results UNDP'!L23+'A2 - Programme results UNICEF'!L23+'A2 -Program results UNESCO11.21'!L23</f>
        <v>61</v>
      </c>
      <c r="M23" s="257">
        <f>'A2 - Programme results SCI11.21'!M23+'A2-Program results UNRWGaza1121'!M23+'A2-ProgramresultsUNRWA WB 21.11'!M23+'A2 - Programme results UNDP'!M23+'A2 - Programme results UNICEF'!M23+'A2 -Program results UNESCO11.21'!M23</f>
        <v>0</v>
      </c>
      <c r="N23" s="275">
        <v>2020</v>
      </c>
      <c r="O23" s="321">
        <f>'A2 - Programme results SCI11.21'!O23+'A2-Program results UNRWGaza1121'!O23+'A2-ProgramresultsUNRWA WB 21.11'!O23+'A2 - Programme results UNDP'!O23+'A2 - Programme results UNICEF'!O23+'A2 -Program results UNESCO11.21'!O23</f>
        <v>112</v>
      </c>
      <c r="P23" s="257">
        <f>'A2 - Programme results SCI11.21'!P23+'A2-Program results UNRWGaza1121'!P23+'A2-ProgramresultsUNRWA WB 21.11'!P23+'A2 - Programme results UNDP'!P23+'A2 - Programme results UNICEF'!P23+'A2 -Program results UNESCO11.21'!P23</f>
        <v>50</v>
      </c>
      <c r="Q23" s="260" t="s">
        <v>262</v>
      </c>
      <c r="R23" s="260" t="s">
        <v>263</v>
      </c>
      <c r="S23" s="195"/>
      <c r="T23" s="47" t="str">
        <f>'A0 - Report information'!$C$2</f>
        <v>MYRP|No|Palestine|43831|44196|Annual|44286|19-ECW-MYRP-0006, SC190207|19-ECW-MYRP-0006, SC190207|19-ECW-MYRP-0006, SC190207|19-ECW-MYRP-0006, SC190207|19-ECW-MYRP-0006, SC190207|19-ECW-MYRP-0006, SC190207|19-ECW-MYRP-0006, SC190207|19-ECW-MYRP-0006, SC190207|||</v>
      </c>
      <c r="U23" s="318"/>
    </row>
    <row r="24" spans="1:21" ht="48.95" customHeight="1">
      <c r="A24" s="175"/>
      <c r="B24" s="22"/>
      <c r="C24" s="246"/>
      <c r="D24" s="251"/>
      <c r="E24" s="252" t="s">
        <v>264</v>
      </c>
      <c r="F24" s="253"/>
      <c r="G24" s="254"/>
      <c r="H24" s="275"/>
      <c r="I24" s="256"/>
      <c r="J24" s="257"/>
      <c r="K24" s="261"/>
      <c r="L24" s="256"/>
      <c r="M24" s="257"/>
      <c r="N24" s="261"/>
      <c r="O24" s="321"/>
      <c r="P24" s="257"/>
      <c r="Q24" s="264"/>
      <c r="R24" s="264"/>
      <c r="S24" s="195"/>
      <c r="T24" s="47" t="str">
        <f>'A0 - Report information'!$C$2</f>
        <v>MYRP|No|Palestine|43831|44196|Annual|44286|19-ECW-MYRP-0006, SC190207|19-ECW-MYRP-0006, SC190207|19-ECW-MYRP-0006, SC190207|19-ECW-MYRP-0006, SC190207|19-ECW-MYRP-0006, SC190207|19-ECW-MYRP-0006, SC190207|19-ECW-MYRP-0006, SC190207|19-ECW-MYRP-0006, SC190207|||</v>
      </c>
      <c r="U24" s="318"/>
    </row>
    <row r="25" spans="1:21" ht="48.95" customHeight="1">
      <c r="A25" s="175"/>
      <c r="B25" s="22"/>
      <c r="C25" s="246"/>
      <c r="D25" s="251"/>
      <c r="E25" s="252" t="s">
        <v>264</v>
      </c>
      <c r="F25" s="253"/>
      <c r="G25" s="254"/>
      <c r="H25" s="275"/>
      <c r="I25" s="256"/>
      <c r="J25" s="257"/>
      <c r="K25" s="261"/>
      <c r="L25" s="256"/>
      <c r="M25" s="257"/>
      <c r="N25" s="261"/>
      <c r="O25" s="321"/>
      <c r="P25" s="257"/>
      <c r="Q25" s="260"/>
      <c r="R25" s="260"/>
      <c r="S25" s="195"/>
      <c r="T25" s="47" t="str">
        <f>'A0 - Report information'!$C$2</f>
        <v>MYRP|No|Palestine|43831|44196|Annual|44286|19-ECW-MYRP-0006, SC190207|19-ECW-MYRP-0006, SC190207|19-ECW-MYRP-0006, SC190207|19-ECW-MYRP-0006, SC190207|19-ECW-MYRP-0006, SC190207|19-ECW-MYRP-0006, SC190207|19-ECW-MYRP-0006, SC190207|19-ECW-MYRP-0006, SC190207|||</v>
      </c>
      <c r="U25" s="318"/>
    </row>
    <row r="26" spans="1:21" ht="48.95" customHeight="1">
      <c r="A26" s="175"/>
      <c r="B26" s="22"/>
      <c r="C26" s="246"/>
      <c r="D26" s="251"/>
      <c r="E26" s="252" t="s">
        <v>264</v>
      </c>
      <c r="F26" s="253"/>
      <c r="G26" s="254"/>
      <c r="H26" s="261"/>
      <c r="I26" s="256"/>
      <c r="J26" s="257"/>
      <c r="K26" s="261"/>
      <c r="L26" s="256"/>
      <c r="M26" s="257"/>
      <c r="N26" s="261"/>
      <c r="O26" s="321"/>
      <c r="P26" s="257"/>
      <c r="Q26" s="260"/>
      <c r="R26" s="260"/>
      <c r="S26" s="195"/>
      <c r="T26" s="47" t="str">
        <f>'A0 - Report information'!$C$2</f>
        <v>MYRP|No|Palestine|43831|44196|Annual|44286|19-ECW-MYRP-0006, SC190207|19-ECW-MYRP-0006, SC190207|19-ECW-MYRP-0006, SC190207|19-ECW-MYRP-0006, SC190207|19-ECW-MYRP-0006, SC190207|19-ECW-MYRP-0006, SC190207|19-ECW-MYRP-0006, SC190207|19-ECW-MYRP-0006, SC190207|||</v>
      </c>
      <c r="U26" s="318"/>
    </row>
    <row r="27" spans="1:21" ht="48.95" customHeight="1">
      <c r="A27" s="175"/>
      <c r="B27" s="22"/>
      <c r="C27" s="246"/>
      <c r="D27" s="251"/>
      <c r="E27" s="252" t="s">
        <v>264</v>
      </c>
      <c r="F27" s="253"/>
      <c r="G27" s="254"/>
      <c r="H27" s="261"/>
      <c r="I27" s="256"/>
      <c r="J27" s="257"/>
      <c r="K27" s="261"/>
      <c r="L27" s="256"/>
      <c r="M27" s="257"/>
      <c r="N27" s="261"/>
      <c r="O27" s="321"/>
      <c r="P27" s="257"/>
      <c r="Q27" s="260"/>
      <c r="R27" s="260"/>
      <c r="S27" s="195"/>
      <c r="T27" s="47" t="str">
        <f>'A0 - Report information'!$C$2</f>
        <v>MYRP|No|Palestine|43831|44196|Annual|44286|19-ECW-MYRP-0006, SC190207|19-ECW-MYRP-0006, SC190207|19-ECW-MYRP-0006, SC190207|19-ECW-MYRP-0006, SC190207|19-ECW-MYRP-0006, SC190207|19-ECW-MYRP-0006, SC190207|19-ECW-MYRP-0006, SC190207|19-ECW-MYRP-0006, SC190207|||</v>
      </c>
      <c r="U27" s="318"/>
    </row>
    <row r="28" spans="1:21" ht="48.95" customHeight="1">
      <c r="A28" s="175"/>
      <c r="B28" s="22"/>
      <c r="C28" s="246"/>
      <c r="D28" s="251"/>
      <c r="E28" s="252" t="s">
        <v>264</v>
      </c>
      <c r="F28" s="253"/>
      <c r="G28" s="254"/>
      <c r="H28" s="261"/>
      <c r="I28" s="265"/>
      <c r="J28" s="266"/>
      <c r="K28" s="261"/>
      <c r="L28" s="256"/>
      <c r="M28" s="257"/>
      <c r="N28" s="261"/>
      <c r="O28" s="321"/>
      <c r="P28" s="257"/>
      <c r="Q28" s="269"/>
      <c r="R28" s="269"/>
      <c r="S28" s="195"/>
      <c r="T28" s="47" t="str">
        <f>'A0 - Report information'!$C$2</f>
        <v>MYRP|No|Palestine|43831|44196|Annual|44286|19-ECW-MYRP-0006, SC190207|19-ECW-MYRP-0006, SC190207|19-ECW-MYRP-0006, SC190207|19-ECW-MYRP-0006, SC190207|19-ECW-MYRP-0006, SC190207|19-ECW-MYRP-0006, SC190207|19-ECW-MYRP-0006, SC190207|19-ECW-MYRP-0006, SC190207|||</v>
      </c>
      <c r="U28" s="318"/>
    </row>
    <row r="29" spans="1:21" ht="48.95" customHeight="1">
      <c r="A29" s="175"/>
      <c r="B29" s="22"/>
      <c r="C29" s="246"/>
      <c r="D29" s="251"/>
      <c r="E29" s="252" t="s">
        <v>264</v>
      </c>
      <c r="F29" s="253"/>
      <c r="G29" s="254"/>
      <c r="H29" s="261"/>
      <c r="I29" s="256"/>
      <c r="J29" s="257"/>
      <c r="K29" s="261"/>
      <c r="L29" s="256"/>
      <c r="M29" s="257"/>
      <c r="N29" s="261"/>
      <c r="O29" s="321"/>
      <c r="P29" s="257"/>
      <c r="Q29" s="260"/>
      <c r="R29" s="260"/>
      <c r="S29" s="195"/>
      <c r="T29" s="47" t="str">
        <f>'A0 - Report information'!$C$2</f>
        <v>MYRP|No|Palestine|43831|44196|Annual|44286|19-ECW-MYRP-0006, SC190207|19-ECW-MYRP-0006, SC190207|19-ECW-MYRP-0006, SC190207|19-ECW-MYRP-0006, SC190207|19-ECW-MYRP-0006, SC190207|19-ECW-MYRP-0006, SC190207|19-ECW-MYRP-0006, SC190207|19-ECW-MYRP-0006, SC190207|||</v>
      </c>
      <c r="U29" s="318"/>
    </row>
    <row r="30" spans="1:21" ht="48.95" customHeight="1">
      <c r="A30" s="175"/>
      <c r="B30" s="22"/>
      <c r="C30" s="246"/>
      <c r="D30" s="251"/>
      <c r="E30" s="252" t="s">
        <v>264</v>
      </c>
      <c r="F30" s="253"/>
      <c r="G30" s="254"/>
      <c r="H30" s="261"/>
      <c r="I30" s="256"/>
      <c r="J30" s="257"/>
      <c r="K30" s="261"/>
      <c r="L30" s="256"/>
      <c r="M30" s="257"/>
      <c r="N30" s="261"/>
      <c r="O30" s="321"/>
      <c r="P30" s="257"/>
      <c r="Q30" s="260"/>
      <c r="R30" s="260"/>
      <c r="S30" s="195"/>
      <c r="T30" s="47" t="str">
        <f>'A0 - Report information'!$C$2</f>
        <v>MYRP|No|Palestine|43831|44196|Annual|44286|19-ECW-MYRP-0006, SC190207|19-ECW-MYRP-0006, SC190207|19-ECW-MYRP-0006, SC190207|19-ECW-MYRP-0006, SC190207|19-ECW-MYRP-0006, SC190207|19-ECW-MYRP-0006, SC190207|19-ECW-MYRP-0006, SC190207|19-ECW-MYRP-0006, SC190207|||</v>
      </c>
      <c r="U30" s="318"/>
    </row>
    <row r="31" spans="1:21" ht="48.95" customHeight="1">
      <c r="A31" s="175"/>
      <c r="B31" s="22"/>
      <c r="C31" s="246"/>
      <c r="D31" s="251"/>
      <c r="E31" s="252" t="s">
        <v>264</v>
      </c>
      <c r="F31" s="253"/>
      <c r="G31" s="254"/>
      <c r="H31" s="261"/>
      <c r="I31" s="262"/>
      <c r="J31" s="263"/>
      <c r="K31" s="261"/>
      <c r="L31" s="256"/>
      <c r="M31" s="257"/>
      <c r="N31" s="261"/>
      <c r="O31" s="321"/>
      <c r="P31" s="257"/>
      <c r="Q31" s="264"/>
      <c r="R31" s="264"/>
      <c r="S31" s="195"/>
      <c r="T31" s="47" t="str">
        <f>'A0 - Report information'!$C$2</f>
        <v>MYRP|No|Palestine|43831|44196|Annual|44286|19-ECW-MYRP-0006, SC190207|19-ECW-MYRP-0006, SC190207|19-ECW-MYRP-0006, SC190207|19-ECW-MYRP-0006, SC190207|19-ECW-MYRP-0006, SC190207|19-ECW-MYRP-0006, SC190207|19-ECW-MYRP-0006, SC190207|19-ECW-MYRP-0006, SC190207|||</v>
      </c>
      <c r="U31" s="318"/>
    </row>
    <row r="32" spans="1:21" ht="48.95" customHeight="1">
      <c r="A32" s="175"/>
      <c r="B32" s="22"/>
      <c r="C32" s="246"/>
      <c r="D32" s="251"/>
      <c r="E32" s="252" t="s">
        <v>264</v>
      </c>
      <c r="F32" s="253"/>
      <c r="G32" s="254"/>
      <c r="H32" s="261"/>
      <c r="I32" s="256"/>
      <c r="J32" s="257"/>
      <c r="K32" s="261"/>
      <c r="L32" s="256"/>
      <c r="M32" s="257"/>
      <c r="N32" s="261"/>
      <c r="O32" s="321"/>
      <c r="P32" s="257"/>
      <c r="Q32" s="260"/>
      <c r="R32" s="260"/>
      <c r="S32" s="195"/>
      <c r="T32" s="47" t="str">
        <f>'A0 - Report information'!$C$2</f>
        <v>MYRP|No|Palestine|43831|44196|Annual|44286|19-ECW-MYRP-0006, SC190207|19-ECW-MYRP-0006, SC190207|19-ECW-MYRP-0006, SC190207|19-ECW-MYRP-0006, SC190207|19-ECW-MYRP-0006, SC190207|19-ECW-MYRP-0006, SC190207|19-ECW-MYRP-0006, SC190207|19-ECW-MYRP-0006, SC190207|||</v>
      </c>
      <c r="U32" s="318"/>
    </row>
    <row r="33" spans="1:21" ht="48.95" customHeight="1">
      <c r="A33" s="175"/>
      <c r="B33" s="22"/>
      <c r="C33" s="246"/>
      <c r="D33" s="251"/>
      <c r="E33" s="252" t="s">
        <v>264</v>
      </c>
      <c r="F33" s="253"/>
      <c r="G33" s="254"/>
      <c r="H33" s="261"/>
      <c r="I33" s="256"/>
      <c r="J33" s="257"/>
      <c r="K33" s="261"/>
      <c r="L33" s="256"/>
      <c r="M33" s="257"/>
      <c r="N33" s="261"/>
      <c r="O33" s="321"/>
      <c r="P33" s="257"/>
      <c r="Q33" s="260"/>
      <c r="R33" s="260"/>
      <c r="S33" s="195"/>
      <c r="T33" s="47" t="str">
        <f>'A0 - Report information'!$C$2</f>
        <v>MYRP|No|Palestine|43831|44196|Annual|44286|19-ECW-MYRP-0006, SC190207|19-ECW-MYRP-0006, SC190207|19-ECW-MYRP-0006, SC190207|19-ECW-MYRP-0006, SC190207|19-ECW-MYRP-0006, SC190207|19-ECW-MYRP-0006, SC190207|19-ECW-MYRP-0006, SC190207|19-ECW-MYRP-0006, SC190207|||</v>
      </c>
      <c r="U33" s="318"/>
    </row>
    <row r="34" spans="1:21" ht="48.95" customHeight="1">
      <c r="A34" s="175"/>
      <c r="B34" s="22"/>
      <c r="C34" s="246"/>
      <c r="D34" s="251"/>
      <c r="E34" s="252" t="s">
        <v>264</v>
      </c>
      <c r="F34" s="253"/>
      <c r="G34" s="254"/>
      <c r="H34" s="261"/>
      <c r="I34" s="262"/>
      <c r="J34" s="263"/>
      <c r="K34" s="261"/>
      <c r="L34" s="256"/>
      <c r="M34" s="257"/>
      <c r="N34" s="261"/>
      <c r="O34" s="321"/>
      <c r="P34" s="257"/>
      <c r="Q34" s="264"/>
      <c r="R34" s="264"/>
      <c r="S34" s="195"/>
      <c r="T34" s="47" t="str">
        <f>'A0 - Report information'!$C$2</f>
        <v>MYRP|No|Palestine|43831|44196|Annual|44286|19-ECW-MYRP-0006, SC190207|19-ECW-MYRP-0006, SC190207|19-ECW-MYRP-0006, SC190207|19-ECW-MYRP-0006, SC190207|19-ECW-MYRP-0006, SC190207|19-ECW-MYRP-0006, SC190207|19-ECW-MYRP-0006, SC190207|19-ECW-MYRP-0006, SC190207|||</v>
      </c>
      <c r="U34" s="318"/>
    </row>
    <row r="35" spans="1:21" ht="48.95" customHeight="1">
      <c r="A35" s="175"/>
      <c r="B35" s="22"/>
      <c r="C35" s="246"/>
      <c r="D35" s="251"/>
      <c r="E35" s="252" t="s">
        <v>264</v>
      </c>
      <c r="F35" s="253"/>
      <c r="G35" s="254"/>
      <c r="H35" s="261"/>
      <c r="I35" s="256"/>
      <c r="J35" s="257"/>
      <c r="K35" s="261"/>
      <c r="L35" s="256"/>
      <c r="M35" s="257"/>
      <c r="N35" s="261"/>
      <c r="O35" s="321"/>
      <c r="P35" s="257"/>
      <c r="Q35" s="260"/>
      <c r="R35" s="260"/>
      <c r="S35" s="195"/>
      <c r="T35" s="47" t="str">
        <f>'A0 - Report information'!$C$2</f>
        <v>MYRP|No|Palestine|43831|44196|Annual|44286|19-ECW-MYRP-0006, SC190207|19-ECW-MYRP-0006, SC190207|19-ECW-MYRP-0006, SC190207|19-ECW-MYRP-0006, SC190207|19-ECW-MYRP-0006, SC190207|19-ECW-MYRP-0006, SC190207|19-ECW-MYRP-0006, SC190207|19-ECW-MYRP-0006, SC190207|||</v>
      </c>
      <c r="U35" s="318"/>
    </row>
    <row r="36" spans="1:21" ht="48.95" customHeight="1">
      <c r="A36" s="175"/>
      <c r="B36" s="22"/>
      <c r="C36" s="246"/>
      <c r="D36" s="251"/>
      <c r="E36" s="252" t="s">
        <v>264</v>
      </c>
      <c r="F36" s="253"/>
      <c r="G36" s="254"/>
      <c r="H36" s="261"/>
      <c r="I36" s="256"/>
      <c r="J36" s="257"/>
      <c r="K36" s="261"/>
      <c r="L36" s="256"/>
      <c r="M36" s="257"/>
      <c r="N36" s="261"/>
      <c r="O36" s="321"/>
      <c r="P36" s="257"/>
      <c r="Q36" s="260"/>
      <c r="R36" s="260"/>
      <c r="S36" s="195"/>
      <c r="T36" s="47" t="str">
        <f>'A0 - Report information'!$C$2</f>
        <v>MYRP|No|Palestine|43831|44196|Annual|44286|19-ECW-MYRP-0006, SC190207|19-ECW-MYRP-0006, SC190207|19-ECW-MYRP-0006, SC190207|19-ECW-MYRP-0006, SC190207|19-ECW-MYRP-0006, SC190207|19-ECW-MYRP-0006, SC190207|19-ECW-MYRP-0006, SC190207|19-ECW-MYRP-0006, SC190207|||</v>
      </c>
      <c r="U36" s="318"/>
    </row>
    <row r="37" spans="1:21" ht="48.95" customHeight="1">
      <c r="A37" s="175"/>
      <c r="B37" s="22"/>
      <c r="C37" s="246"/>
      <c r="D37" s="251"/>
      <c r="E37" s="252" t="s">
        <v>264</v>
      </c>
      <c r="F37" s="253"/>
      <c r="G37" s="254"/>
      <c r="H37" s="261"/>
      <c r="I37" s="262"/>
      <c r="J37" s="263"/>
      <c r="K37" s="261"/>
      <c r="L37" s="256"/>
      <c r="M37" s="257"/>
      <c r="N37" s="261"/>
      <c r="O37" s="321"/>
      <c r="P37" s="257"/>
      <c r="Q37" s="264"/>
      <c r="R37" s="264"/>
      <c r="S37" s="195"/>
      <c r="T37" s="47" t="str">
        <f>'A0 - Report information'!$C$2</f>
        <v>MYRP|No|Palestine|43831|44196|Annual|44286|19-ECW-MYRP-0006, SC190207|19-ECW-MYRP-0006, SC190207|19-ECW-MYRP-0006, SC190207|19-ECW-MYRP-0006, SC190207|19-ECW-MYRP-0006, SC190207|19-ECW-MYRP-0006, SC190207|19-ECW-MYRP-0006, SC190207|19-ECW-MYRP-0006, SC190207|||</v>
      </c>
      <c r="U37" s="318"/>
    </row>
    <row r="38" spans="1:21" ht="48.95" customHeight="1">
      <c r="A38" s="175"/>
      <c r="B38" s="22"/>
      <c r="C38" s="246"/>
      <c r="D38" s="251"/>
      <c r="E38" s="252" t="s">
        <v>264</v>
      </c>
      <c r="F38" s="253"/>
      <c r="G38" s="254"/>
      <c r="H38" s="261"/>
      <c r="I38" s="256"/>
      <c r="J38" s="257"/>
      <c r="K38" s="258"/>
      <c r="L38" s="256"/>
      <c r="M38" s="256"/>
      <c r="N38" s="261"/>
      <c r="O38" s="321"/>
      <c r="P38" s="257"/>
      <c r="Q38" s="260"/>
      <c r="R38" s="260"/>
      <c r="S38" s="195"/>
      <c r="T38" s="47" t="str">
        <f>'A0 - Report information'!$C$2</f>
        <v>MYRP|No|Palestine|43831|44196|Annual|44286|19-ECW-MYRP-0006, SC190207|19-ECW-MYRP-0006, SC190207|19-ECW-MYRP-0006, SC190207|19-ECW-MYRP-0006, SC190207|19-ECW-MYRP-0006, SC190207|19-ECW-MYRP-0006, SC190207|19-ECW-MYRP-0006, SC190207|19-ECW-MYRP-0006, SC190207|||</v>
      </c>
      <c r="U38" s="318"/>
    </row>
    <row r="39" spans="1:21" ht="48.95" customHeight="1">
      <c r="A39" s="175"/>
      <c r="B39" s="22"/>
      <c r="C39" s="246"/>
      <c r="D39" s="251"/>
      <c r="E39" s="252" t="s">
        <v>264</v>
      </c>
      <c r="F39" s="253"/>
      <c r="G39" s="254"/>
      <c r="H39" s="261"/>
      <c r="I39" s="256"/>
      <c r="J39" s="257"/>
      <c r="K39" s="258"/>
      <c r="L39" s="256"/>
      <c r="M39" s="256"/>
      <c r="N39" s="261"/>
      <c r="O39" s="321"/>
      <c r="P39" s="257"/>
      <c r="Q39" s="260"/>
      <c r="R39" s="260"/>
      <c r="S39" s="195"/>
      <c r="T39" s="47" t="str">
        <f>'A0 - Report information'!$C$2</f>
        <v>MYRP|No|Palestine|43831|44196|Annual|44286|19-ECW-MYRP-0006, SC190207|19-ECW-MYRP-0006, SC190207|19-ECW-MYRP-0006, SC190207|19-ECW-MYRP-0006, SC190207|19-ECW-MYRP-0006, SC190207|19-ECW-MYRP-0006, SC190207|19-ECW-MYRP-0006, SC190207|19-ECW-MYRP-0006, SC190207|||</v>
      </c>
      <c r="U39" s="318"/>
    </row>
    <row r="40" spans="1:21" ht="48.95" customHeight="1">
      <c r="A40" s="192"/>
      <c r="B40" s="22"/>
      <c r="C40" s="246"/>
      <c r="D40" s="251"/>
      <c r="E40" s="252" t="s">
        <v>264</v>
      </c>
      <c r="F40" s="253"/>
      <c r="G40" s="254"/>
      <c r="H40" s="270"/>
      <c r="I40" s="271"/>
      <c r="J40" s="272"/>
      <c r="K40" s="273"/>
      <c r="L40" s="274"/>
      <c r="M40" s="274"/>
      <c r="N40" s="261"/>
      <c r="O40" s="321"/>
      <c r="P40" s="257"/>
      <c r="Q40" s="276"/>
      <c r="R40" s="276"/>
      <c r="S40" s="195"/>
      <c r="T40" s="68" t="str">
        <f>'A0 - Report information'!$C$2</f>
        <v>MYRP|No|Palestine|43831|44196|Annual|44286|19-ECW-MYRP-0006, SC190207|19-ECW-MYRP-0006, SC190207|19-ECW-MYRP-0006, SC190207|19-ECW-MYRP-0006, SC190207|19-ECW-MYRP-0006, SC190207|19-ECW-MYRP-0006, SC190207|19-ECW-MYRP-0006, SC190207|19-ECW-MYRP-0006, SC190207|||</v>
      </c>
      <c r="U40" s="318"/>
    </row>
    <row r="41" spans="1:21" ht="48.95" customHeight="1">
      <c r="A41" s="192"/>
      <c r="B41" s="22"/>
      <c r="C41" s="246"/>
      <c r="D41" s="251"/>
      <c r="E41" s="252" t="s">
        <v>264</v>
      </c>
      <c r="F41" s="253"/>
      <c r="G41" s="254"/>
      <c r="H41" s="261"/>
      <c r="I41" s="271"/>
      <c r="J41" s="272"/>
      <c r="K41" s="273"/>
      <c r="L41" s="274"/>
      <c r="M41" s="274"/>
      <c r="N41" s="275"/>
      <c r="O41" s="323"/>
      <c r="P41" s="272"/>
      <c r="Q41" s="276"/>
      <c r="R41" s="276"/>
      <c r="S41" s="195"/>
      <c r="T41" s="69" t="str">
        <f>'A0 - Report information'!$C$2</f>
        <v>MYRP|No|Palestine|43831|44196|Annual|44286|19-ECW-MYRP-0006, SC190207|19-ECW-MYRP-0006, SC190207|19-ECW-MYRP-0006, SC190207|19-ECW-MYRP-0006, SC190207|19-ECW-MYRP-0006, SC190207|19-ECW-MYRP-0006, SC190207|19-ECW-MYRP-0006, SC190207|19-ECW-MYRP-0006, SC190207|||</v>
      </c>
      <c r="U41" s="318"/>
    </row>
    <row r="42" spans="1:21" ht="48.95" customHeight="1">
      <c r="A42" s="192"/>
      <c r="B42" s="22"/>
      <c r="C42" s="246"/>
      <c r="D42" s="251"/>
      <c r="E42" s="252" t="s">
        <v>264</v>
      </c>
      <c r="F42" s="253"/>
      <c r="G42" s="254"/>
      <c r="H42" s="261"/>
      <c r="I42" s="271"/>
      <c r="J42" s="272"/>
      <c r="K42" s="273"/>
      <c r="L42" s="274"/>
      <c r="M42" s="274"/>
      <c r="N42" s="275"/>
      <c r="O42" s="323"/>
      <c r="P42" s="272"/>
      <c r="Q42" s="276"/>
      <c r="R42" s="276"/>
      <c r="S42" s="195"/>
      <c r="T42" s="69" t="str">
        <f>'A0 - Report information'!$C$2</f>
        <v>MYRP|No|Palestine|43831|44196|Annual|44286|19-ECW-MYRP-0006, SC190207|19-ECW-MYRP-0006, SC190207|19-ECW-MYRP-0006, SC190207|19-ECW-MYRP-0006, SC190207|19-ECW-MYRP-0006, SC190207|19-ECW-MYRP-0006, SC190207|19-ECW-MYRP-0006, SC190207|19-ECW-MYRP-0006, SC190207|||</v>
      </c>
      <c r="U42" s="318"/>
    </row>
    <row r="43" spans="1:21" ht="48.95" customHeight="1">
      <c r="A43" s="192"/>
      <c r="B43" s="22"/>
      <c r="C43" s="246"/>
      <c r="D43" s="251"/>
      <c r="E43" s="252" t="s">
        <v>264</v>
      </c>
      <c r="F43" s="253"/>
      <c r="G43" s="254"/>
      <c r="H43" s="261"/>
      <c r="I43" s="271"/>
      <c r="J43" s="272"/>
      <c r="K43" s="273"/>
      <c r="L43" s="274"/>
      <c r="M43" s="274"/>
      <c r="N43" s="275"/>
      <c r="O43" s="323"/>
      <c r="P43" s="272"/>
      <c r="Q43" s="276"/>
      <c r="R43" s="276"/>
      <c r="S43" s="195"/>
      <c r="T43" s="69" t="str">
        <f>'A0 - Report information'!$C$2</f>
        <v>MYRP|No|Palestine|43831|44196|Annual|44286|19-ECW-MYRP-0006, SC190207|19-ECW-MYRP-0006, SC190207|19-ECW-MYRP-0006, SC190207|19-ECW-MYRP-0006, SC190207|19-ECW-MYRP-0006, SC190207|19-ECW-MYRP-0006, SC190207|19-ECW-MYRP-0006, SC190207|19-ECW-MYRP-0006, SC190207|||</v>
      </c>
      <c r="U43" s="318"/>
    </row>
    <row r="44" spans="1:21" ht="48.95" customHeight="1">
      <c r="A44" s="192"/>
      <c r="B44" s="22"/>
      <c r="C44" s="246"/>
      <c r="D44" s="251"/>
      <c r="E44" s="252" t="s">
        <v>264</v>
      </c>
      <c r="F44" s="253"/>
      <c r="G44" s="254"/>
      <c r="H44" s="261"/>
      <c r="I44" s="271"/>
      <c r="J44" s="272"/>
      <c r="K44" s="273"/>
      <c r="L44" s="274"/>
      <c r="M44" s="274"/>
      <c r="N44" s="275"/>
      <c r="O44" s="323"/>
      <c r="P44" s="272"/>
      <c r="Q44" s="276"/>
      <c r="R44" s="276"/>
      <c r="S44" s="195"/>
      <c r="T44" s="69" t="str">
        <f>'A0 - Report information'!$C$2</f>
        <v>MYRP|No|Palestine|43831|44196|Annual|44286|19-ECW-MYRP-0006, SC190207|19-ECW-MYRP-0006, SC190207|19-ECW-MYRP-0006, SC190207|19-ECW-MYRP-0006, SC190207|19-ECW-MYRP-0006, SC190207|19-ECW-MYRP-0006, SC190207|19-ECW-MYRP-0006, SC190207|19-ECW-MYRP-0006, SC190207|||</v>
      </c>
      <c r="U44" s="318"/>
    </row>
    <row r="45" spans="1:21" ht="48.95" customHeight="1">
      <c r="A45" s="192"/>
      <c r="B45" s="22"/>
      <c r="C45" s="246"/>
      <c r="D45" s="251"/>
      <c r="E45" s="252" t="s">
        <v>264</v>
      </c>
      <c r="F45" s="253"/>
      <c r="G45" s="254"/>
      <c r="H45" s="261"/>
      <c r="I45" s="271"/>
      <c r="J45" s="272"/>
      <c r="K45" s="273"/>
      <c r="L45" s="274"/>
      <c r="M45" s="274"/>
      <c r="N45" s="275"/>
      <c r="O45" s="323"/>
      <c r="P45" s="272"/>
      <c r="Q45" s="276"/>
      <c r="R45" s="276"/>
      <c r="S45" s="195"/>
      <c r="T45" s="69" t="str">
        <f>'A0 - Report information'!$C$2</f>
        <v>MYRP|No|Palestine|43831|44196|Annual|44286|19-ECW-MYRP-0006, SC190207|19-ECW-MYRP-0006, SC190207|19-ECW-MYRP-0006, SC190207|19-ECW-MYRP-0006, SC190207|19-ECW-MYRP-0006, SC190207|19-ECW-MYRP-0006, SC190207|19-ECW-MYRP-0006, SC190207|19-ECW-MYRP-0006, SC190207|||</v>
      </c>
      <c r="U45" s="318"/>
    </row>
    <row r="46" spans="1:21" ht="48.95" customHeight="1">
      <c r="A46" s="192"/>
      <c r="B46" s="22"/>
      <c r="C46" s="246"/>
      <c r="D46" s="251"/>
      <c r="E46" s="252" t="s">
        <v>264</v>
      </c>
      <c r="F46" s="253"/>
      <c r="G46" s="254"/>
      <c r="H46" s="261"/>
      <c r="I46" s="271"/>
      <c r="J46" s="272"/>
      <c r="K46" s="273"/>
      <c r="L46" s="274"/>
      <c r="M46" s="274"/>
      <c r="N46" s="275"/>
      <c r="O46" s="323"/>
      <c r="P46" s="272"/>
      <c r="Q46" s="276"/>
      <c r="R46" s="276"/>
      <c r="S46" s="195"/>
      <c r="T46" s="69" t="str">
        <f>'A0 - Report information'!$C$2</f>
        <v>MYRP|No|Palestine|43831|44196|Annual|44286|19-ECW-MYRP-0006, SC190207|19-ECW-MYRP-0006, SC190207|19-ECW-MYRP-0006, SC190207|19-ECW-MYRP-0006, SC190207|19-ECW-MYRP-0006, SC190207|19-ECW-MYRP-0006, SC190207|19-ECW-MYRP-0006, SC190207|19-ECW-MYRP-0006, SC190207|||</v>
      </c>
      <c r="U46" s="318"/>
    </row>
    <row r="47" spans="1:21" ht="48.95" customHeight="1">
      <c r="A47" s="192"/>
      <c r="B47" s="22"/>
      <c r="C47" s="246"/>
      <c r="D47" s="251"/>
      <c r="E47" s="252" t="s">
        <v>264</v>
      </c>
      <c r="F47" s="253"/>
      <c r="G47" s="254"/>
      <c r="H47" s="261"/>
      <c r="I47" s="271"/>
      <c r="J47" s="272"/>
      <c r="K47" s="273"/>
      <c r="L47" s="274"/>
      <c r="M47" s="274"/>
      <c r="N47" s="275"/>
      <c r="O47" s="323"/>
      <c r="P47" s="272"/>
      <c r="Q47" s="276"/>
      <c r="R47" s="276"/>
      <c r="S47" s="195"/>
      <c r="T47" s="69" t="str">
        <f>'A0 - Report information'!$C$2</f>
        <v>MYRP|No|Palestine|43831|44196|Annual|44286|19-ECW-MYRP-0006, SC190207|19-ECW-MYRP-0006, SC190207|19-ECW-MYRP-0006, SC190207|19-ECW-MYRP-0006, SC190207|19-ECW-MYRP-0006, SC190207|19-ECW-MYRP-0006, SC190207|19-ECW-MYRP-0006, SC190207|19-ECW-MYRP-0006, SC190207|||</v>
      </c>
      <c r="U47" s="318"/>
    </row>
    <row r="48" spans="1:21" ht="48.95" customHeight="1">
      <c r="A48" s="192"/>
      <c r="B48" s="22"/>
      <c r="C48" s="246"/>
      <c r="D48" s="251"/>
      <c r="E48" s="252" t="s">
        <v>264</v>
      </c>
      <c r="F48" s="253"/>
      <c r="G48" s="254"/>
      <c r="H48" s="277"/>
      <c r="I48" s="278"/>
      <c r="J48" s="279"/>
      <c r="K48" s="273"/>
      <c r="L48" s="274"/>
      <c r="M48" s="274"/>
      <c r="N48" s="280"/>
      <c r="O48" s="324"/>
      <c r="P48" s="279"/>
      <c r="Q48" s="276"/>
      <c r="R48" s="276"/>
      <c r="S48" s="195"/>
      <c r="T48" s="69" t="str">
        <f>'A0 - Report information'!$C$2</f>
        <v>MYRP|No|Palestine|43831|44196|Annual|44286|19-ECW-MYRP-0006, SC190207|19-ECW-MYRP-0006, SC190207|19-ECW-MYRP-0006, SC190207|19-ECW-MYRP-0006, SC190207|19-ECW-MYRP-0006, SC190207|19-ECW-MYRP-0006, SC190207|19-ECW-MYRP-0006, SC190207|19-ECW-MYRP-0006, SC190207|||</v>
      </c>
      <c r="U48" s="318"/>
    </row>
    <row r="50" spans="6:7">
      <c r="F50"/>
      <c r="G50"/>
    </row>
    <row r="51" spans="6:7">
      <c r="F51"/>
      <c r="G51"/>
    </row>
    <row r="52" spans="6:7">
      <c r="F52"/>
      <c r="G52"/>
    </row>
  </sheetData>
  <sheetProtection selectLockedCells="1"/>
  <mergeCells count="8">
    <mergeCell ref="A7:A9"/>
    <mergeCell ref="A13:A18"/>
    <mergeCell ref="H3:P3"/>
    <mergeCell ref="E4:E5"/>
    <mergeCell ref="F4:F5"/>
    <mergeCell ref="H4:J4"/>
    <mergeCell ref="K4:M4"/>
    <mergeCell ref="N4:P4"/>
  </mergeCells>
  <conditionalFormatting sqref="G8 F14:G48 G12 F11:G11 F7:G7 G10 H26:H48">
    <cfRule type="containsText" dxfId="368" priority="11" operator="containsText" text="Program specific">
      <formula>NOT(ISERROR(SEARCH("Program specific",F7)))</formula>
    </cfRule>
  </conditionalFormatting>
  <conditionalFormatting sqref="F10">
    <cfRule type="containsText" dxfId="367" priority="10" operator="containsText" text="Program specific">
      <formula>NOT(ISERROR(SEARCH("Program specific",F10)))</formula>
    </cfRule>
  </conditionalFormatting>
  <conditionalFormatting sqref="H7">
    <cfRule type="containsText" dxfId="366" priority="8" operator="containsText" text="Program specific">
      <formula>NOT(ISERROR(SEARCH("Program specific",H7)))</formula>
    </cfRule>
  </conditionalFormatting>
  <conditionalFormatting sqref="H8:H11 H14:H25">
    <cfRule type="containsText" dxfId="365" priority="7" operator="containsText" text="Program specific">
      <formula>NOT(ISERROR(SEARCH("Program specific",H8)))</formula>
    </cfRule>
  </conditionalFormatting>
  <conditionalFormatting sqref="K15:K37">
    <cfRule type="containsText" dxfId="364" priority="6" operator="containsText" text="Program specific">
      <formula>NOT(ISERROR(SEARCH("Program specific",K15)))</formula>
    </cfRule>
  </conditionalFormatting>
  <conditionalFormatting sqref="K7:K11 K14">
    <cfRule type="containsText" dxfId="363" priority="5" operator="containsText" text="Program specific">
      <formula>NOT(ISERROR(SEARCH("Program specific",K7)))</formula>
    </cfRule>
  </conditionalFormatting>
  <conditionalFormatting sqref="N7:N11">
    <cfRule type="containsText" dxfId="362" priority="4" operator="containsText" text="Program specific">
      <formula>NOT(ISERROR(SEARCH("Program specific",N7)))</formula>
    </cfRule>
  </conditionalFormatting>
  <conditionalFormatting sqref="N14:N40">
    <cfRule type="containsText" dxfId="361" priority="3" operator="containsText" text="Program specific">
      <formula>NOT(ISERROR(SEARCH("Program specific",N14)))</formula>
    </cfRule>
  </conditionalFormatting>
  <conditionalFormatting sqref="F13:H13">
    <cfRule type="containsText" dxfId="360" priority="1" operator="containsText" text="Program specific">
      <formula>NOT(ISERROR(SEARCH("Program specific",F13)))</formula>
    </cfRule>
  </conditionalFormatting>
  <dataValidations count="1">
    <dataValidation type="list" allowBlank="1" showInputMessage="1" showErrorMessage="1" prompt="Select Level first (column B)" sqref="D13:D48" xr:uid="{674FBBC6-84F2-4A94-8DCC-6B4E7C212F21}">
      <formula1>OFFSET(IND10_LIST,MATCH(B13,IND10_LIST,0)-1,1,COUNTIF(IND10_LIST,B13),1)</formula1>
    </dataValidation>
  </dataValidations>
  <pageMargins left="0.7" right="0.7" top="0.75" bottom="0.75" header="0.3" footer="0.3"/>
  <pageSetup orientation="portrait" r:id="rId1"/>
  <ignoredErrors>
    <ignoredError sqref="M15:M16 I7:I12 J7:J13 L7:L9 L10:L13 M7:M10 M11:M14 L14:L18 L19:L23 M18:M24 O7:O12 O16 O14:O15 O17:O19 P7:P17 P18:P27 O21:O24" unlockedFormula="1"/>
    <ignoredError sqref="K14:K25" numberStoredAsText="1"/>
  </ignoredErrors>
  <drawing r:id="rId2"/>
  <tableParts count="1">
    <tablePart r:id="rId3"/>
  </tableParts>
  <extLst>
    <ext xmlns:x14="http://schemas.microsoft.com/office/spreadsheetml/2009/9/main" uri="{CCE6A557-97BC-4b89-ADB6-D9C93CAAB3DF}">
      <x14:dataValidations xmlns:xm="http://schemas.microsoft.com/office/excel/2006/main" count="4">
        <x14:dataValidation type="list" allowBlank="1" showInputMessage="1" showErrorMessage="1" xr:uid="{170ED8E4-7BA9-4844-A124-264B624F8A88}">
          <x14:formula1>
            <xm:f>'ADMIN - LISTS'!$AE$3:$AE$4</xm:f>
          </x14:formula1>
          <xm:sqref>B7:B48</xm:sqref>
        </x14:dataValidation>
        <x14:dataValidation type="list" allowBlank="1" showInputMessage="1" showErrorMessage="1" xr:uid="{57434871-3EF0-4E2E-A3B5-457F86139FDA}">
          <x14:formula1>
            <xm:f>'ADMIN - LISTS'!$AO$3:$AO$13</xm:f>
          </x14:formula1>
          <xm:sqref>G7:G48</xm:sqref>
        </x14:dataValidation>
        <x14:dataValidation type="list" allowBlank="1" showInputMessage="1" showErrorMessage="1" xr:uid="{17857C98-666B-41B0-B7A5-7FEB3F24F921}">
          <x14:formula1>
            <xm:f>'ADMIN - LISTS'!$AM$3:$AM$12</xm:f>
          </x14:formula1>
          <xm:sqref>F7:F48</xm:sqref>
        </x14:dataValidation>
        <x14:dataValidation type="list" allowBlank="1" showInputMessage="1" showErrorMessage="1" xr:uid="{1A55073B-1CB5-4587-8A3A-23088744BF23}">
          <x14:formula1>
            <xm:f>'ADMIN - LISTS'!$U$3:$U$29</xm:f>
          </x14:formula1>
          <xm:sqref>D7:D12</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09578-782B-4F26-85C7-6C30E45EED85}">
  <dimension ref="A1:T52"/>
  <sheetViews>
    <sheetView showGridLines="0" zoomScale="68" zoomScaleNormal="10" workbookViewId="0">
      <pane xSplit="1" ySplit="6" topLeftCell="D18" activePane="bottomRight" state="frozen"/>
      <selection pane="bottomRight" activeCell="A19" sqref="A19:XFD19"/>
      <selection pane="bottomLeft" activeCell="A10" sqref="A10"/>
      <selection pane="topRight" activeCell="B1" sqref="B1"/>
    </sheetView>
  </sheetViews>
  <sheetFormatPr defaultColWidth="8.5703125" defaultRowHeight="14.45"/>
  <cols>
    <col min="1" max="1" width="19.5703125" customWidth="1"/>
    <col min="2" max="2" width="22" customWidth="1"/>
    <col min="3" max="3" width="39" customWidth="1"/>
    <col min="4" max="4" width="36.85546875" customWidth="1"/>
    <col min="5" max="5" width="47.140625" customWidth="1"/>
    <col min="6" max="6" width="14.5703125" style="8" customWidth="1"/>
    <col min="7" max="7" width="14" style="8" customWidth="1"/>
    <col min="8" max="8" width="8.85546875" customWidth="1"/>
    <col min="9" max="10" width="13.5703125" style="8" customWidth="1"/>
    <col min="11" max="11" width="8.85546875" style="8" customWidth="1"/>
    <col min="12" max="13" width="13.5703125" style="8" customWidth="1"/>
    <col min="14" max="14" width="8.85546875" style="8" customWidth="1"/>
    <col min="15" max="16" width="13.5703125" customWidth="1"/>
    <col min="17" max="17" width="29.42578125" customWidth="1"/>
    <col min="18" max="18" width="58.42578125" customWidth="1"/>
    <col min="19" max="19" width="117.42578125" customWidth="1"/>
    <col min="20" max="20" width="37" hidden="1" customWidth="1"/>
  </cols>
  <sheetData>
    <row r="1" spans="1:20" ht="33.950000000000003" customHeight="1">
      <c r="B1" s="15"/>
      <c r="C1" s="83" t="s">
        <v>143</v>
      </c>
      <c r="D1" s="83"/>
      <c r="E1" s="83"/>
      <c r="F1" s="83"/>
      <c r="G1" s="83"/>
      <c r="H1" s="83"/>
      <c r="I1" s="46"/>
      <c r="N1"/>
    </row>
    <row r="2" spans="1:20" ht="15.95" customHeight="1">
      <c r="A2" s="169"/>
      <c r="B2" s="169"/>
      <c r="C2" s="170" t="s">
        <v>144</v>
      </c>
      <c r="D2" s="147"/>
      <c r="E2" s="147"/>
      <c r="F2" s="167"/>
      <c r="G2" s="167"/>
      <c r="H2" s="167"/>
      <c r="I2" s="147"/>
      <c r="N2" s="16"/>
    </row>
    <row r="3" spans="1:20" ht="15" customHeight="1">
      <c r="F3"/>
      <c r="G3"/>
      <c r="H3" s="382" t="s">
        <v>145</v>
      </c>
      <c r="I3" s="382"/>
      <c r="J3" s="382"/>
      <c r="K3" s="382"/>
      <c r="L3" s="382"/>
      <c r="M3" s="382"/>
      <c r="N3" s="382"/>
      <c r="O3" s="382"/>
      <c r="P3" s="382"/>
      <c r="R3" s="168"/>
    </row>
    <row r="4" spans="1:20" s="18" customFormat="1" ht="18" customHeight="1">
      <c r="B4" s="228"/>
      <c r="C4" s="229"/>
      <c r="D4" s="229"/>
      <c r="E4" s="383" t="s">
        <v>146</v>
      </c>
      <c r="F4" s="384" t="s">
        <v>147</v>
      </c>
      <c r="G4" s="230"/>
      <c r="H4" s="385" t="s">
        <v>148</v>
      </c>
      <c r="I4" s="385"/>
      <c r="J4" s="385"/>
      <c r="K4" s="385" t="s">
        <v>149</v>
      </c>
      <c r="L4" s="385"/>
      <c r="M4" s="385"/>
      <c r="N4" s="386" t="s">
        <v>150</v>
      </c>
      <c r="O4" s="386"/>
      <c r="P4" s="386"/>
    </row>
    <row r="5" spans="1:20" s="196" customFormat="1" ht="17.100000000000001" customHeight="1">
      <c r="B5" s="231" t="s">
        <v>23</v>
      </c>
      <c r="C5" s="303" t="s">
        <v>151</v>
      </c>
      <c r="D5" s="303" t="s">
        <v>152</v>
      </c>
      <c r="E5" s="383"/>
      <c r="F5" s="384"/>
      <c r="G5" s="232"/>
      <c r="H5" s="197" t="s">
        <v>153</v>
      </c>
      <c r="I5" s="197" t="s">
        <v>154</v>
      </c>
      <c r="J5" s="198" t="s">
        <v>155</v>
      </c>
      <c r="K5" s="197"/>
      <c r="L5" s="197" t="s">
        <v>154</v>
      </c>
      <c r="M5" s="198" t="s">
        <v>155</v>
      </c>
      <c r="N5" s="199"/>
      <c r="O5" s="197" t="s">
        <v>154</v>
      </c>
      <c r="P5" s="198" t="s">
        <v>155</v>
      </c>
      <c r="Q5" s="200" t="s">
        <v>151</v>
      </c>
      <c r="R5" s="200" t="s">
        <v>151</v>
      </c>
    </row>
    <row r="6" spans="1:20" s="5" customFormat="1" ht="42" customHeight="1">
      <c r="B6" s="227" t="s">
        <v>156</v>
      </c>
      <c r="C6" s="227" t="s">
        <v>157</v>
      </c>
      <c r="D6" s="206" t="s">
        <v>84</v>
      </c>
      <c r="E6" s="227" t="s">
        <v>158</v>
      </c>
      <c r="F6" s="227" t="s">
        <v>159</v>
      </c>
      <c r="G6" s="227" t="s">
        <v>160</v>
      </c>
      <c r="H6" s="207" t="s">
        <v>161</v>
      </c>
      <c r="I6" s="208" t="s">
        <v>162</v>
      </c>
      <c r="J6" s="208" t="s">
        <v>163</v>
      </c>
      <c r="K6" s="207" t="s">
        <v>164</v>
      </c>
      <c r="L6" s="208" t="s">
        <v>165</v>
      </c>
      <c r="M6" s="208" t="s">
        <v>166</v>
      </c>
      <c r="N6" s="207" t="s">
        <v>167</v>
      </c>
      <c r="O6" s="208" t="s">
        <v>168</v>
      </c>
      <c r="P6" s="208" t="s">
        <v>169</v>
      </c>
      <c r="Q6" s="209" t="s">
        <v>170</v>
      </c>
      <c r="R6" s="287" t="s">
        <v>171</v>
      </c>
      <c r="S6" s="207" t="s">
        <v>172</v>
      </c>
      <c r="T6" s="217" t="s">
        <v>42</v>
      </c>
    </row>
    <row r="7" spans="1:20" ht="74.099999999999994" customHeight="1">
      <c r="A7" s="379" t="s">
        <v>174</v>
      </c>
      <c r="B7" s="2" t="s">
        <v>175</v>
      </c>
      <c r="C7" s="245"/>
      <c r="D7" s="226" t="s">
        <v>176</v>
      </c>
      <c r="E7" s="248"/>
      <c r="F7" s="238" t="s">
        <v>177</v>
      </c>
      <c r="G7" s="6" t="s">
        <v>178</v>
      </c>
      <c r="H7" s="261"/>
      <c r="I7" s="265"/>
      <c r="J7" s="266"/>
      <c r="K7" s="267"/>
      <c r="L7" s="265"/>
      <c r="M7" s="265"/>
      <c r="N7" s="268"/>
      <c r="O7" s="265"/>
      <c r="P7" s="266"/>
      <c r="Q7" s="269"/>
      <c r="R7" s="269"/>
      <c r="S7" s="204" t="s">
        <v>180</v>
      </c>
      <c r="T7" s="47" t="str">
        <f>'A0 - Report information'!$C$2</f>
        <v>MYRP|No|Palestine|43831|44196|Annual|44286|19-ECW-MYRP-0006, SC190207|19-ECW-MYRP-0006, SC190207|19-ECW-MYRP-0006, SC190207|19-ECW-MYRP-0006, SC190207|19-ECW-MYRP-0006, SC190207|19-ECW-MYRP-0006, SC190207|19-ECW-MYRP-0006, SC190207|19-ECW-MYRP-0006, SC190207|||</v>
      </c>
    </row>
    <row r="8" spans="1:20" ht="64.349999999999994" customHeight="1">
      <c r="A8" s="379"/>
      <c r="B8" s="2" t="s">
        <v>175</v>
      </c>
      <c r="C8" s="246"/>
      <c r="D8" s="226" t="s">
        <v>181</v>
      </c>
      <c r="E8" s="248"/>
      <c r="F8" s="6" t="s">
        <v>182</v>
      </c>
      <c r="G8" s="292" t="s">
        <v>183</v>
      </c>
      <c r="H8" s="275">
        <v>2019</v>
      </c>
      <c r="I8" s="271">
        <v>0</v>
      </c>
      <c r="J8" s="257">
        <v>0</v>
      </c>
      <c r="K8" s="258">
        <v>2022</v>
      </c>
      <c r="L8" s="271">
        <v>4</v>
      </c>
      <c r="M8" s="256">
        <v>0</v>
      </c>
      <c r="N8" s="259">
        <v>2021</v>
      </c>
      <c r="O8" s="271">
        <v>5</v>
      </c>
      <c r="P8" s="257">
        <v>1</v>
      </c>
      <c r="Q8" s="260" t="s">
        <v>55</v>
      </c>
      <c r="R8" s="260" t="s">
        <v>185</v>
      </c>
      <c r="S8" s="9" t="s">
        <v>186</v>
      </c>
      <c r="T8" s="47" t="str">
        <f>'A0 - Report information'!$C$2</f>
        <v>MYRP|No|Palestine|43831|44196|Annual|44286|19-ECW-MYRP-0006, SC190207|19-ECW-MYRP-0006, SC190207|19-ECW-MYRP-0006, SC190207|19-ECW-MYRP-0006, SC190207|19-ECW-MYRP-0006, SC190207|19-ECW-MYRP-0006, SC190207|19-ECW-MYRP-0006, SC190207|19-ECW-MYRP-0006, SC190207|||</v>
      </c>
    </row>
    <row r="9" spans="1:20" ht="93" customHeight="1">
      <c r="A9" s="379"/>
      <c r="B9" s="2" t="s">
        <v>175</v>
      </c>
      <c r="C9" s="246"/>
      <c r="D9" s="9" t="s">
        <v>187</v>
      </c>
      <c r="E9" s="249"/>
      <c r="F9" s="6" t="s">
        <v>177</v>
      </c>
      <c r="G9" s="6" t="s">
        <v>183</v>
      </c>
      <c r="H9" s="255" t="s">
        <v>265</v>
      </c>
      <c r="I9" s="265">
        <v>0</v>
      </c>
      <c r="J9" s="266">
        <v>0</v>
      </c>
      <c r="K9" s="267">
        <v>2022</v>
      </c>
      <c r="L9" s="265">
        <v>573</v>
      </c>
      <c r="M9" s="265">
        <v>287</v>
      </c>
      <c r="N9" s="268">
        <v>2021</v>
      </c>
      <c r="O9" s="265">
        <v>468</v>
      </c>
      <c r="P9" s="266">
        <v>306</v>
      </c>
      <c r="Q9" s="269" t="s">
        <v>55</v>
      </c>
      <c r="R9" s="269" t="s">
        <v>266</v>
      </c>
      <c r="S9" s="295" t="s">
        <v>189</v>
      </c>
      <c r="T9" s="68" t="str">
        <f>'A0 - Report information'!$C$2</f>
        <v>MYRP|No|Palestine|43831|44196|Annual|44286|19-ECW-MYRP-0006, SC190207|19-ECW-MYRP-0006, SC190207|19-ECW-MYRP-0006, SC190207|19-ECW-MYRP-0006, SC190207|19-ECW-MYRP-0006, SC190207|19-ECW-MYRP-0006, SC190207|19-ECW-MYRP-0006, SC190207|19-ECW-MYRP-0006, SC190207|||</v>
      </c>
    </row>
    <row r="10" spans="1:20" ht="64.349999999999994" customHeight="1">
      <c r="A10" s="239"/>
      <c r="B10" s="2" t="s">
        <v>175</v>
      </c>
      <c r="C10" s="246"/>
      <c r="D10" s="226" t="s">
        <v>190</v>
      </c>
      <c r="E10" s="248"/>
      <c r="F10" s="238" t="s">
        <v>182</v>
      </c>
      <c r="G10" s="6" t="s">
        <v>191</v>
      </c>
      <c r="H10" s="261"/>
      <c r="I10" s="256">
        <v>0</v>
      </c>
      <c r="J10" s="257">
        <v>0</v>
      </c>
      <c r="K10" s="258"/>
      <c r="L10" s="256"/>
      <c r="M10" s="256"/>
      <c r="N10" s="259"/>
      <c r="O10" s="256"/>
      <c r="P10" s="257"/>
      <c r="Q10" s="260"/>
      <c r="R10" s="260"/>
      <c r="S10" s="260"/>
      <c r="T10" s="47" t="str">
        <f>'A0 - Report information'!$C$2</f>
        <v>MYRP|No|Palestine|43831|44196|Annual|44286|19-ECW-MYRP-0006, SC190207|19-ECW-MYRP-0006, SC190207|19-ECW-MYRP-0006, SC190207|19-ECW-MYRP-0006, SC190207|19-ECW-MYRP-0006, SC190207|19-ECW-MYRP-0006, SC190207|19-ECW-MYRP-0006, SC190207|19-ECW-MYRP-0006, SC190207|||</v>
      </c>
    </row>
    <row r="11" spans="1:20" ht="43.5">
      <c r="A11" s="239"/>
      <c r="B11" s="2" t="s">
        <v>175</v>
      </c>
      <c r="C11" s="245"/>
      <c r="D11" s="226" t="s">
        <v>193</v>
      </c>
      <c r="E11" s="248"/>
      <c r="F11" s="238" t="s">
        <v>177</v>
      </c>
      <c r="G11" s="6" t="s">
        <v>191</v>
      </c>
      <c r="H11" s="261"/>
      <c r="I11" s="256">
        <v>0</v>
      </c>
      <c r="J11" s="257">
        <v>0</v>
      </c>
      <c r="K11" s="258"/>
      <c r="L11" s="256"/>
      <c r="M11" s="256"/>
      <c r="N11" s="259">
        <v>2021</v>
      </c>
      <c r="O11" s="256">
        <v>377</v>
      </c>
      <c r="P11" s="257">
        <v>188</v>
      </c>
      <c r="Q11" s="260"/>
      <c r="R11" s="260"/>
      <c r="S11" s="260" t="s">
        <v>195</v>
      </c>
      <c r="T11" s="47" t="str">
        <f>'A0 - Report information'!$C$2</f>
        <v>MYRP|No|Palestine|43831|44196|Annual|44286|19-ECW-MYRP-0006, SC190207|19-ECW-MYRP-0006, SC190207|19-ECW-MYRP-0006, SC190207|19-ECW-MYRP-0006, SC190207|19-ECW-MYRP-0006, SC190207|19-ECW-MYRP-0006, SC190207|19-ECW-MYRP-0006, SC190207|19-ECW-MYRP-0006, SC190207|||</v>
      </c>
    </row>
    <row r="12" spans="1:20" ht="99.95" customHeight="1" thickBot="1">
      <c r="A12" s="239"/>
      <c r="B12" s="244" t="s">
        <v>175</v>
      </c>
      <c r="C12" s="247"/>
      <c r="D12" s="243" t="s">
        <v>196</v>
      </c>
      <c r="E12" s="250"/>
      <c r="F12" s="293" t="s">
        <v>197</v>
      </c>
      <c r="G12" s="294" t="s">
        <v>198</v>
      </c>
      <c r="H12" s="281"/>
      <c r="I12" s="282"/>
      <c r="J12" s="283"/>
      <c r="K12" s="284"/>
      <c r="L12" s="282"/>
      <c r="M12" s="282"/>
      <c r="N12" s="285"/>
      <c r="O12" s="282"/>
      <c r="P12" s="283"/>
      <c r="Q12" s="286"/>
      <c r="R12" s="286"/>
      <c r="S12" s="298" t="s">
        <v>200</v>
      </c>
      <c r="T12" s="47" t="str">
        <f>'A0 - Report information'!$C$2</f>
        <v>MYRP|No|Palestine|43831|44196|Annual|44286|19-ECW-MYRP-0006, SC190207|19-ECW-MYRP-0006, SC190207|19-ECW-MYRP-0006, SC190207|19-ECW-MYRP-0006, SC190207|19-ECW-MYRP-0006, SC190207|19-ECW-MYRP-0006, SC190207|19-ECW-MYRP-0006, SC190207|19-ECW-MYRP-0006, SC190207|||</v>
      </c>
    </row>
    <row r="13" spans="1:20" ht="44.1" customHeight="1">
      <c r="A13" s="380" t="s">
        <v>201</v>
      </c>
      <c r="B13" s="22" t="s">
        <v>202</v>
      </c>
      <c r="C13" s="246" t="s">
        <v>203</v>
      </c>
      <c r="D13" s="251" t="s">
        <v>204</v>
      </c>
      <c r="E13" s="296" t="s">
        <v>205</v>
      </c>
      <c r="F13" s="253" t="s">
        <v>182</v>
      </c>
      <c r="G13" s="254" t="s">
        <v>178</v>
      </c>
      <c r="H13" s="297" t="s">
        <v>265</v>
      </c>
      <c r="I13" s="256" t="s">
        <v>267</v>
      </c>
      <c r="J13" s="257" t="s">
        <v>268</v>
      </c>
      <c r="K13" s="258">
        <v>2022</v>
      </c>
      <c r="L13" s="256"/>
      <c r="M13" s="256"/>
      <c r="N13" s="259">
        <v>2021</v>
      </c>
      <c r="O13" s="256"/>
      <c r="P13" s="257"/>
      <c r="Q13" s="260" t="s">
        <v>210</v>
      </c>
      <c r="R13" s="260" t="s">
        <v>269</v>
      </c>
      <c r="S13" s="195"/>
      <c r="T13" s="69" t="str">
        <f>'A0 - Report information'!$C$2</f>
        <v>MYRP|No|Palestine|43831|44196|Annual|44286|19-ECW-MYRP-0006, SC190207|19-ECW-MYRP-0006, SC190207|19-ECW-MYRP-0006, SC190207|19-ECW-MYRP-0006, SC190207|19-ECW-MYRP-0006, SC190207|19-ECW-MYRP-0006, SC190207|19-ECW-MYRP-0006, SC190207|19-ECW-MYRP-0006, SC190207|||</v>
      </c>
    </row>
    <row r="14" spans="1:20" ht="48.95" customHeight="1">
      <c r="A14" s="381"/>
      <c r="B14" s="22" t="s">
        <v>175</v>
      </c>
      <c r="C14" s="246" t="s">
        <v>213</v>
      </c>
      <c r="D14" s="251" t="s">
        <v>204</v>
      </c>
      <c r="E14" s="252" t="s">
        <v>214</v>
      </c>
      <c r="F14" s="253" t="s">
        <v>182</v>
      </c>
      <c r="G14" s="254" t="s">
        <v>178</v>
      </c>
      <c r="H14" s="261"/>
      <c r="I14" s="256"/>
      <c r="J14" s="257"/>
      <c r="K14" s="258"/>
      <c r="L14" s="256"/>
      <c r="M14" s="256"/>
      <c r="N14" s="259"/>
      <c r="O14" s="256"/>
      <c r="P14" s="257"/>
      <c r="Q14" s="260"/>
      <c r="R14" s="260"/>
      <c r="S14" s="195"/>
      <c r="T14" s="47" t="str">
        <f>'A0 - Report information'!$C$2</f>
        <v>MYRP|No|Palestine|43831|44196|Annual|44286|19-ECW-MYRP-0006, SC190207|19-ECW-MYRP-0006, SC190207|19-ECW-MYRP-0006, SC190207|19-ECW-MYRP-0006, SC190207|19-ECW-MYRP-0006, SC190207|19-ECW-MYRP-0006, SC190207|19-ECW-MYRP-0006, SC190207|19-ECW-MYRP-0006, SC190207|||</v>
      </c>
    </row>
    <row r="15" spans="1:20" ht="48.95" customHeight="1">
      <c r="A15" s="381"/>
      <c r="B15" s="22" t="s">
        <v>175</v>
      </c>
      <c r="C15" s="246" t="s">
        <v>217</v>
      </c>
      <c r="D15" s="251" t="s">
        <v>204</v>
      </c>
      <c r="E15" s="252" t="s">
        <v>218</v>
      </c>
      <c r="F15" s="253" t="s">
        <v>182</v>
      </c>
      <c r="G15" s="254" t="s">
        <v>178</v>
      </c>
      <c r="H15" s="261" t="s">
        <v>265</v>
      </c>
      <c r="I15" s="256">
        <v>0</v>
      </c>
      <c r="J15" s="257">
        <v>0</v>
      </c>
      <c r="K15" s="258">
        <v>2022</v>
      </c>
      <c r="L15" s="256">
        <v>408</v>
      </c>
      <c r="M15" s="256">
        <v>21</v>
      </c>
      <c r="N15" s="259">
        <v>2021</v>
      </c>
      <c r="O15" s="256">
        <v>472</v>
      </c>
      <c r="P15" s="257">
        <v>12</v>
      </c>
      <c r="Q15" s="260" t="s">
        <v>55</v>
      </c>
      <c r="R15" s="260" t="s">
        <v>270</v>
      </c>
      <c r="S15" s="195"/>
      <c r="T15" s="47" t="str">
        <f>'A0 - Report information'!$C$2</f>
        <v>MYRP|No|Palestine|43831|44196|Annual|44286|19-ECW-MYRP-0006, SC190207|19-ECW-MYRP-0006, SC190207|19-ECW-MYRP-0006, SC190207|19-ECW-MYRP-0006, SC190207|19-ECW-MYRP-0006, SC190207|19-ECW-MYRP-0006, SC190207|19-ECW-MYRP-0006, SC190207|19-ECW-MYRP-0006, SC190207|||</v>
      </c>
    </row>
    <row r="16" spans="1:20" ht="48.95" customHeight="1">
      <c r="A16" s="381"/>
      <c r="B16" s="22" t="s">
        <v>175</v>
      </c>
      <c r="C16" s="246" t="s">
        <v>221</v>
      </c>
      <c r="D16" s="251" t="s">
        <v>204</v>
      </c>
      <c r="E16" s="252" t="s">
        <v>271</v>
      </c>
      <c r="F16" s="253" t="s">
        <v>182</v>
      </c>
      <c r="G16" s="254" t="s">
        <v>178</v>
      </c>
      <c r="H16" s="261"/>
      <c r="I16" s="262"/>
      <c r="J16" s="263"/>
      <c r="K16" s="258"/>
      <c r="L16" s="256"/>
      <c r="M16" s="256"/>
      <c r="N16" s="259">
        <v>2021</v>
      </c>
      <c r="O16" s="256">
        <f>8936+102</f>
        <v>9038</v>
      </c>
      <c r="P16" s="257">
        <f>4244+6</f>
        <v>4250</v>
      </c>
      <c r="Q16" s="260"/>
      <c r="R16" s="260"/>
      <c r="S16" s="195"/>
      <c r="T16" s="47" t="str">
        <f>'A0 - Report information'!$C$2</f>
        <v>MYRP|No|Palestine|43831|44196|Annual|44286|19-ECW-MYRP-0006, SC190207|19-ECW-MYRP-0006, SC190207|19-ECW-MYRP-0006, SC190207|19-ECW-MYRP-0006, SC190207|19-ECW-MYRP-0006, SC190207|19-ECW-MYRP-0006, SC190207|19-ECW-MYRP-0006, SC190207|19-ECW-MYRP-0006, SC190207|||</v>
      </c>
    </row>
    <row r="17" spans="1:20" ht="48.95" customHeight="1">
      <c r="A17" s="381"/>
      <c r="B17" s="22" t="s">
        <v>202</v>
      </c>
      <c r="C17" s="246" t="s">
        <v>225</v>
      </c>
      <c r="D17" s="251" t="s">
        <v>204</v>
      </c>
      <c r="E17" s="252" t="s">
        <v>226</v>
      </c>
      <c r="F17" s="253" t="s">
        <v>177</v>
      </c>
      <c r="G17" s="254" t="s">
        <v>227</v>
      </c>
      <c r="H17" s="261" t="s">
        <v>265</v>
      </c>
      <c r="I17" s="256" t="s">
        <v>228</v>
      </c>
      <c r="J17" s="257" t="s">
        <v>229</v>
      </c>
      <c r="K17" s="258">
        <v>2022</v>
      </c>
      <c r="L17" s="256" t="s">
        <v>230</v>
      </c>
      <c r="M17" s="256" t="s">
        <v>230</v>
      </c>
      <c r="N17" s="259">
        <v>2021</v>
      </c>
      <c r="O17" s="256"/>
      <c r="P17" s="257"/>
      <c r="Q17" s="260" t="s">
        <v>233</v>
      </c>
      <c r="R17" s="260" t="s">
        <v>272</v>
      </c>
      <c r="S17" s="195"/>
      <c r="T17" s="47" t="str">
        <f>'A0 - Report information'!$C$2</f>
        <v>MYRP|No|Palestine|43831|44196|Annual|44286|19-ECW-MYRP-0006, SC190207|19-ECW-MYRP-0006, SC190207|19-ECW-MYRP-0006, SC190207|19-ECW-MYRP-0006, SC190207|19-ECW-MYRP-0006, SC190207|19-ECW-MYRP-0006, SC190207|19-ECW-MYRP-0006, SC190207|19-ECW-MYRP-0006, SC190207|||</v>
      </c>
    </row>
    <row r="18" spans="1:20" ht="48.95" customHeight="1">
      <c r="A18" s="381"/>
      <c r="B18" s="22" t="s">
        <v>175</v>
      </c>
      <c r="C18" s="246" t="s">
        <v>235</v>
      </c>
      <c r="D18" s="251" t="s">
        <v>204</v>
      </c>
      <c r="E18" s="252" t="s">
        <v>236</v>
      </c>
      <c r="F18" s="253" t="s">
        <v>177</v>
      </c>
      <c r="G18" s="254" t="s">
        <v>183</v>
      </c>
      <c r="H18" s="261"/>
      <c r="I18" s="256"/>
      <c r="J18" s="257"/>
      <c r="K18" s="258"/>
      <c r="L18" s="256"/>
      <c r="M18" s="256"/>
      <c r="N18" s="259"/>
      <c r="O18" s="256"/>
      <c r="P18" s="257"/>
      <c r="Q18" s="260"/>
      <c r="R18" s="260"/>
      <c r="S18" s="195"/>
      <c r="T18" s="47" t="str">
        <f>'A0 - Report information'!$C$2</f>
        <v>MYRP|No|Palestine|43831|44196|Annual|44286|19-ECW-MYRP-0006, SC190207|19-ECW-MYRP-0006, SC190207|19-ECW-MYRP-0006, SC190207|19-ECW-MYRP-0006, SC190207|19-ECW-MYRP-0006, SC190207|19-ECW-MYRP-0006, SC190207|19-ECW-MYRP-0006, SC190207|19-ECW-MYRP-0006, SC190207|||</v>
      </c>
    </row>
    <row r="19" spans="1:20" ht="48.95" customHeight="1">
      <c r="A19" s="175"/>
      <c r="B19" s="22" t="s">
        <v>175</v>
      </c>
      <c r="C19" s="246" t="s">
        <v>240</v>
      </c>
      <c r="D19" s="251" t="s">
        <v>204</v>
      </c>
      <c r="E19" s="252" t="s">
        <v>273</v>
      </c>
      <c r="F19" s="253" t="s">
        <v>177</v>
      </c>
      <c r="G19" s="254" t="s">
        <v>183</v>
      </c>
      <c r="H19" s="261" t="s">
        <v>265</v>
      </c>
      <c r="I19" s="256">
        <v>0</v>
      </c>
      <c r="J19" s="257">
        <v>0</v>
      </c>
      <c r="K19" s="258">
        <v>2022</v>
      </c>
      <c r="L19" s="256">
        <v>573</v>
      </c>
      <c r="M19" s="256">
        <v>287</v>
      </c>
      <c r="N19" s="259">
        <v>2021</v>
      </c>
      <c r="O19" s="256">
        <v>468</v>
      </c>
      <c r="P19" s="257">
        <v>306</v>
      </c>
      <c r="Q19" s="260" t="s">
        <v>242</v>
      </c>
      <c r="R19" s="260" t="s">
        <v>274</v>
      </c>
      <c r="S19" s="195"/>
      <c r="T19" s="47" t="str">
        <f>'A0 - Report information'!$C$2</f>
        <v>MYRP|No|Palestine|43831|44196|Annual|44286|19-ECW-MYRP-0006, SC190207|19-ECW-MYRP-0006, SC190207|19-ECW-MYRP-0006, SC190207|19-ECW-MYRP-0006, SC190207|19-ECW-MYRP-0006, SC190207|19-ECW-MYRP-0006, SC190207|19-ECW-MYRP-0006, SC190207|19-ECW-MYRP-0006, SC190207|||</v>
      </c>
    </row>
    <row r="20" spans="1:20" ht="48.95" customHeight="1">
      <c r="A20" s="175"/>
      <c r="B20" s="22" t="s">
        <v>202</v>
      </c>
      <c r="C20" s="246" t="s">
        <v>244</v>
      </c>
      <c r="D20" s="251" t="s">
        <v>204</v>
      </c>
      <c r="E20" s="252" t="s">
        <v>245</v>
      </c>
      <c r="F20" s="253" t="s">
        <v>197</v>
      </c>
      <c r="G20" s="254" t="s">
        <v>227</v>
      </c>
      <c r="H20" s="261" t="s">
        <v>265</v>
      </c>
      <c r="I20" s="256" t="s">
        <v>246</v>
      </c>
      <c r="J20" s="257" t="s">
        <v>247</v>
      </c>
      <c r="K20" s="258">
        <v>2022</v>
      </c>
      <c r="L20" s="256" t="s">
        <v>248</v>
      </c>
      <c r="M20" s="256" t="s">
        <v>248</v>
      </c>
      <c r="N20" s="259">
        <v>2021</v>
      </c>
      <c r="O20" s="262"/>
      <c r="P20" s="263"/>
      <c r="Q20" s="260" t="s">
        <v>249</v>
      </c>
      <c r="R20" s="264"/>
      <c r="S20" s="195"/>
      <c r="T20" s="47" t="str">
        <f>'A0 - Report information'!$C$2</f>
        <v>MYRP|No|Palestine|43831|44196|Annual|44286|19-ECW-MYRP-0006, SC190207|19-ECW-MYRP-0006, SC190207|19-ECW-MYRP-0006, SC190207|19-ECW-MYRP-0006, SC190207|19-ECW-MYRP-0006, SC190207|19-ECW-MYRP-0006, SC190207|19-ECW-MYRP-0006, SC190207|19-ECW-MYRP-0006, SC190207|||</v>
      </c>
    </row>
    <row r="21" spans="1:20" ht="48.95" customHeight="1">
      <c r="A21" s="175"/>
      <c r="B21" s="22" t="s">
        <v>175</v>
      </c>
      <c r="C21" s="246" t="s">
        <v>251</v>
      </c>
      <c r="D21" s="251" t="s">
        <v>204</v>
      </c>
      <c r="E21" s="252" t="s">
        <v>252</v>
      </c>
      <c r="F21" s="253" t="s">
        <v>197</v>
      </c>
      <c r="G21" s="254" t="s">
        <v>253</v>
      </c>
      <c r="H21" s="261"/>
      <c r="I21" s="256"/>
      <c r="J21" s="257"/>
      <c r="K21" s="258"/>
      <c r="L21" s="256"/>
      <c r="M21" s="256"/>
      <c r="N21" s="259"/>
      <c r="O21" s="256"/>
      <c r="P21" s="257"/>
      <c r="Q21" s="260"/>
      <c r="R21" s="260"/>
      <c r="S21" s="195"/>
      <c r="T21" s="47" t="str">
        <f>'A0 - Report information'!$C$2</f>
        <v>MYRP|No|Palestine|43831|44196|Annual|44286|19-ECW-MYRP-0006, SC190207|19-ECW-MYRP-0006, SC190207|19-ECW-MYRP-0006, SC190207|19-ECW-MYRP-0006, SC190207|19-ECW-MYRP-0006, SC190207|19-ECW-MYRP-0006, SC190207|19-ECW-MYRP-0006, SC190207|19-ECW-MYRP-0006, SC190207|||</v>
      </c>
    </row>
    <row r="22" spans="1:20" ht="48.95" customHeight="1">
      <c r="A22" s="175"/>
      <c r="B22" s="22" t="s">
        <v>175</v>
      </c>
      <c r="C22" s="246" t="s">
        <v>255</v>
      </c>
      <c r="D22" s="251" t="s">
        <v>204</v>
      </c>
      <c r="E22" s="252" t="s">
        <v>256</v>
      </c>
      <c r="F22" s="253" t="s">
        <v>197</v>
      </c>
      <c r="G22" s="254" t="s">
        <v>183</v>
      </c>
      <c r="H22" s="261" t="s">
        <v>265</v>
      </c>
      <c r="I22" s="256">
        <v>0</v>
      </c>
      <c r="J22" s="257">
        <v>0</v>
      </c>
      <c r="K22" s="258">
        <v>2022</v>
      </c>
      <c r="L22" s="256">
        <v>4</v>
      </c>
      <c r="M22" s="256">
        <v>0</v>
      </c>
      <c r="N22" s="259">
        <v>2021</v>
      </c>
      <c r="O22" s="256">
        <v>5</v>
      </c>
      <c r="P22" s="257">
        <v>1</v>
      </c>
      <c r="Q22" s="260" t="s">
        <v>55</v>
      </c>
      <c r="R22" s="260" t="s">
        <v>275</v>
      </c>
      <c r="S22" s="195"/>
      <c r="T22" s="47" t="str">
        <f>'A0 - Report information'!$C$2</f>
        <v>MYRP|No|Palestine|43831|44196|Annual|44286|19-ECW-MYRP-0006, SC190207|19-ECW-MYRP-0006, SC190207|19-ECW-MYRP-0006, SC190207|19-ECW-MYRP-0006, SC190207|19-ECW-MYRP-0006, SC190207|19-ECW-MYRP-0006, SC190207|19-ECW-MYRP-0006, SC190207|19-ECW-MYRP-0006, SC190207|||</v>
      </c>
    </row>
    <row r="23" spans="1:20" ht="48.95" customHeight="1">
      <c r="A23" s="175"/>
      <c r="B23" s="22" t="s">
        <v>175</v>
      </c>
      <c r="C23" s="246" t="s">
        <v>259</v>
      </c>
      <c r="D23" s="251" t="s">
        <v>204</v>
      </c>
      <c r="E23" s="252" t="s">
        <v>260</v>
      </c>
      <c r="F23" s="253" t="s">
        <v>197</v>
      </c>
      <c r="G23" s="254" t="s">
        <v>261</v>
      </c>
      <c r="H23" s="261" t="s">
        <v>265</v>
      </c>
      <c r="I23" s="256">
        <v>0</v>
      </c>
      <c r="J23" s="257">
        <v>0</v>
      </c>
      <c r="K23" s="258">
        <v>2022</v>
      </c>
      <c r="L23" s="256">
        <v>30</v>
      </c>
      <c r="M23" s="256"/>
      <c r="N23" s="259">
        <v>2021</v>
      </c>
      <c r="O23" s="256">
        <v>71</v>
      </c>
      <c r="P23" s="257">
        <v>35</v>
      </c>
      <c r="Q23" s="260" t="s">
        <v>55</v>
      </c>
      <c r="R23" s="260" t="s">
        <v>276</v>
      </c>
      <c r="S23" s="195"/>
      <c r="T23" s="47" t="str">
        <f>'A0 - Report information'!$C$2</f>
        <v>MYRP|No|Palestine|43831|44196|Annual|44286|19-ECW-MYRP-0006, SC190207|19-ECW-MYRP-0006, SC190207|19-ECW-MYRP-0006, SC190207|19-ECW-MYRP-0006, SC190207|19-ECW-MYRP-0006, SC190207|19-ECW-MYRP-0006, SC190207|19-ECW-MYRP-0006, SC190207|19-ECW-MYRP-0006, SC190207|||</v>
      </c>
    </row>
    <row r="24" spans="1:20" ht="48.95" customHeight="1">
      <c r="A24" s="175"/>
      <c r="B24" s="22"/>
      <c r="C24" s="246"/>
      <c r="D24" s="251"/>
      <c r="E24" s="252" t="s">
        <v>264</v>
      </c>
      <c r="F24" s="253"/>
      <c r="G24" s="254"/>
      <c r="H24" s="261"/>
      <c r="I24" s="262"/>
      <c r="J24" s="263"/>
      <c r="K24" s="258"/>
      <c r="L24" s="262"/>
      <c r="M24" s="262"/>
      <c r="N24" s="259"/>
      <c r="O24" s="262"/>
      <c r="P24" s="263"/>
      <c r="Q24" s="264"/>
      <c r="R24" s="264"/>
      <c r="S24" s="195"/>
      <c r="T24" s="47" t="str">
        <f>'A0 - Report information'!$C$2</f>
        <v>MYRP|No|Palestine|43831|44196|Annual|44286|19-ECW-MYRP-0006, SC190207|19-ECW-MYRP-0006, SC190207|19-ECW-MYRP-0006, SC190207|19-ECW-MYRP-0006, SC190207|19-ECW-MYRP-0006, SC190207|19-ECW-MYRP-0006, SC190207|19-ECW-MYRP-0006, SC190207|19-ECW-MYRP-0006, SC190207|||</v>
      </c>
    </row>
    <row r="25" spans="1:20" ht="48.95" customHeight="1">
      <c r="A25" s="175"/>
      <c r="B25" s="22"/>
      <c r="C25" s="246"/>
      <c r="D25" s="251"/>
      <c r="E25" s="252" t="s">
        <v>264</v>
      </c>
      <c r="F25" s="253"/>
      <c r="G25" s="254"/>
      <c r="H25" s="261"/>
      <c r="I25" s="256"/>
      <c r="J25" s="257"/>
      <c r="K25" s="258"/>
      <c r="L25" s="256"/>
      <c r="M25" s="256"/>
      <c r="N25" s="259"/>
      <c r="O25" s="256"/>
      <c r="P25" s="257"/>
      <c r="Q25" s="260"/>
      <c r="R25" s="260"/>
      <c r="S25" s="195"/>
      <c r="T25" s="47" t="str">
        <f>'A0 - Report information'!$C$2</f>
        <v>MYRP|No|Palestine|43831|44196|Annual|44286|19-ECW-MYRP-0006, SC190207|19-ECW-MYRP-0006, SC190207|19-ECW-MYRP-0006, SC190207|19-ECW-MYRP-0006, SC190207|19-ECW-MYRP-0006, SC190207|19-ECW-MYRP-0006, SC190207|19-ECW-MYRP-0006, SC190207|19-ECW-MYRP-0006, SC190207|||</v>
      </c>
    </row>
    <row r="26" spans="1:20" ht="48.95" customHeight="1">
      <c r="A26" s="175"/>
      <c r="B26" s="22"/>
      <c r="C26" s="246"/>
      <c r="D26" s="251"/>
      <c r="E26" s="252" t="s">
        <v>264</v>
      </c>
      <c r="F26" s="253"/>
      <c r="G26" s="254"/>
      <c r="H26" s="261"/>
      <c r="I26" s="256"/>
      <c r="J26" s="257"/>
      <c r="K26" s="258"/>
      <c r="L26" s="256"/>
      <c r="M26" s="256"/>
      <c r="N26" s="259"/>
      <c r="O26" s="256"/>
      <c r="P26" s="257"/>
      <c r="Q26" s="260"/>
      <c r="R26" s="260"/>
      <c r="S26" s="195"/>
      <c r="T26" s="47" t="str">
        <f>'A0 - Report information'!$C$2</f>
        <v>MYRP|No|Palestine|43831|44196|Annual|44286|19-ECW-MYRP-0006, SC190207|19-ECW-MYRP-0006, SC190207|19-ECW-MYRP-0006, SC190207|19-ECW-MYRP-0006, SC190207|19-ECW-MYRP-0006, SC190207|19-ECW-MYRP-0006, SC190207|19-ECW-MYRP-0006, SC190207|19-ECW-MYRP-0006, SC190207|||</v>
      </c>
    </row>
    <row r="27" spans="1:20" ht="48.95" customHeight="1">
      <c r="A27" s="175"/>
      <c r="B27" s="22"/>
      <c r="C27" s="246"/>
      <c r="D27" s="251"/>
      <c r="E27" s="252" t="s">
        <v>264</v>
      </c>
      <c r="F27" s="253"/>
      <c r="G27" s="254"/>
      <c r="H27" s="261"/>
      <c r="I27" s="256"/>
      <c r="J27" s="257"/>
      <c r="K27" s="258"/>
      <c r="L27" s="256"/>
      <c r="M27" s="256"/>
      <c r="N27" s="259"/>
      <c r="O27" s="256"/>
      <c r="P27" s="257"/>
      <c r="Q27" s="260"/>
      <c r="R27" s="260"/>
      <c r="S27" s="195"/>
      <c r="T27" s="47" t="str">
        <f>'A0 - Report information'!$C$2</f>
        <v>MYRP|No|Palestine|43831|44196|Annual|44286|19-ECW-MYRP-0006, SC190207|19-ECW-MYRP-0006, SC190207|19-ECW-MYRP-0006, SC190207|19-ECW-MYRP-0006, SC190207|19-ECW-MYRP-0006, SC190207|19-ECW-MYRP-0006, SC190207|19-ECW-MYRP-0006, SC190207|19-ECW-MYRP-0006, SC190207|||</v>
      </c>
    </row>
    <row r="28" spans="1:20" ht="48.95" customHeight="1">
      <c r="A28" s="175"/>
      <c r="B28" s="22"/>
      <c r="C28" s="246"/>
      <c r="D28" s="251"/>
      <c r="E28" s="252" t="s">
        <v>264</v>
      </c>
      <c r="F28" s="253"/>
      <c r="G28" s="254"/>
      <c r="H28" s="261"/>
      <c r="I28" s="265"/>
      <c r="J28" s="266"/>
      <c r="K28" s="267"/>
      <c r="L28" s="265"/>
      <c r="M28" s="265"/>
      <c r="N28" s="268"/>
      <c r="O28" s="265"/>
      <c r="P28" s="266"/>
      <c r="Q28" s="269"/>
      <c r="R28" s="269"/>
      <c r="S28" s="195"/>
      <c r="T28" s="47" t="str">
        <f>'A0 - Report information'!$C$2</f>
        <v>MYRP|No|Palestine|43831|44196|Annual|44286|19-ECW-MYRP-0006, SC190207|19-ECW-MYRP-0006, SC190207|19-ECW-MYRP-0006, SC190207|19-ECW-MYRP-0006, SC190207|19-ECW-MYRP-0006, SC190207|19-ECW-MYRP-0006, SC190207|19-ECW-MYRP-0006, SC190207|19-ECW-MYRP-0006, SC190207|||</v>
      </c>
    </row>
    <row r="29" spans="1:20" ht="48.95" customHeight="1">
      <c r="A29" s="175"/>
      <c r="B29" s="22"/>
      <c r="C29" s="246"/>
      <c r="D29" s="251"/>
      <c r="E29" s="252" t="s">
        <v>264</v>
      </c>
      <c r="F29" s="253"/>
      <c r="G29" s="254"/>
      <c r="H29" s="261"/>
      <c r="I29" s="256"/>
      <c r="J29" s="257"/>
      <c r="K29" s="258"/>
      <c r="L29" s="256"/>
      <c r="M29" s="256"/>
      <c r="N29" s="259"/>
      <c r="O29" s="256"/>
      <c r="P29" s="257"/>
      <c r="Q29" s="260"/>
      <c r="R29" s="260"/>
      <c r="S29" s="195"/>
      <c r="T29" s="47" t="str">
        <f>'A0 - Report information'!$C$2</f>
        <v>MYRP|No|Palestine|43831|44196|Annual|44286|19-ECW-MYRP-0006, SC190207|19-ECW-MYRP-0006, SC190207|19-ECW-MYRP-0006, SC190207|19-ECW-MYRP-0006, SC190207|19-ECW-MYRP-0006, SC190207|19-ECW-MYRP-0006, SC190207|19-ECW-MYRP-0006, SC190207|19-ECW-MYRP-0006, SC190207|||</v>
      </c>
    </row>
    <row r="30" spans="1:20" ht="48.95" customHeight="1">
      <c r="A30" s="175"/>
      <c r="B30" s="22"/>
      <c r="C30" s="246"/>
      <c r="D30" s="251"/>
      <c r="E30" s="252" t="s">
        <v>264</v>
      </c>
      <c r="F30" s="253"/>
      <c r="G30" s="254"/>
      <c r="H30" s="261"/>
      <c r="I30" s="256"/>
      <c r="J30" s="257"/>
      <c r="K30" s="258"/>
      <c r="L30" s="256"/>
      <c r="M30" s="256"/>
      <c r="N30" s="259"/>
      <c r="O30" s="256"/>
      <c r="P30" s="257"/>
      <c r="Q30" s="260"/>
      <c r="R30" s="260"/>
      <c r="S30" s="195"/>
      <c r="T30" s="47" t="str">
        <f>'A0 - Report information'!$C$2</f>
        <v>MYRP|No|Palestine|43831|44196|Annual|44286|19-ECW-MYRP-0006, SC190207|19-ECW-MYRP-0006, SC190207|19-ECW-MYRP-0006, SC190207|19-ECW-MYRP-0006, SC190207|19-ECW-MYRP-0006, SC190207|19-ECW-MYRP-0006, SC190207|19-ECW-MYRP-0006, SC190207|19-ECW-MYRP-0006, SC190207|||</v>
      </c>
    </row>
    <row r="31" spans="1:20" ht="48.95" customHeight="1">
      <c r="A31" s="175"/>
      <c r="B31" s="22"/>
      <c r="C31" s="246"/>
      <c r="D31" s="251"/>
      <c r="E31" s="252" t="s">
        <v>264</v>
      </c>
      <c r="F31" s="253"/>
      <c r="G31" s="254"/>
      <c r="H31" s="261"/>
      <c r="I31" s="262"/>
      <c r="J31" s="263"/>
      <c r="K31" s="258"/>
      <c r="L31" s="262"/>
      <c r="M31" s="262"/>
      <c r="N31" s="259"/>
      <c r="O31" s="262"/>
      <c r="P31" s="263"/>
      <c r="Q31" s="264"/>
      <c r="R31" s="264"/>
      <c r="S31" s="195"/>
      <c r="T31" s="47" t="str">
        <f>'A0 - Report information'!$C$2</f>
        <v>MYRP|No|Palestine|43831|44196|Annual|44286|19-ECW-MYRP-0006, SC190207|19-ECW-MYRP-0006, SC190207|19-ECW-MYRP-0006, SC190207|19-ECW-MYRP-0006, SC190207|19-ECW-MYRP-0006, SC190207|19-ECW-MYRP-0006, SC190207|19-ECW-MYRP-0006, SC190207|19-ECW-MYRP-0006, SC190207|||</v>
      </c>
    </row>
    <row r="32" spans="1:20" ht="48.95" customHeight="1">
      <c r="A32" s="175"/>
      <c r="B32" s="22"/>
      <c r="C32" s="246"/>
      <c r="D32" s="251"/>
      <c r="E32" s="252" t="s">
        <v>264</v>
      </c>
      <c r="F32" s="253"/>
      <c r="G32" s="254"/>
      <c r="H32" s="261"/>
      <c r="I32" s="256"/>
      <c r="J32" s="257"/>
      <c r="K32" s="258"/>
      <c r="L32" s="256"/>
      <c r="M32" s="256"/>
      <c r="N32" s="259"/>
      <c r="O32" s="256"/>
      <c r="P32" s="257"/>
      <c r="Q32" s="260"/>
      <c r="R32" s="260"/>
      <c r="S32" s="195"/>
      <c r="T32" s="47" t="str">
        <f>'A0 - Report information'!$C$2</f>
        <v>MYRP|No|Palestine|43831|44196|Annual|44286|19-ECW-MYRP-0006, SC190207|19-ECW-MYRP-0006, SC190207|19-ECW-MYRP-0006, SC190207|19-ECW-MYRP-0006, SC190207|19-ECW-MYRP-0006, SC190207|19-ECW-MYRP-0006, SC190207|19-ECW-MYRP-0006, SC190207|19-ECW-MYRP-0006, SC190207|||</v>
      </c>
    </row>
    <row r="33" spans="1:20" ht="48.95" customHeight="1">
      <c r="A33" s="175"/>
      <c r="B33" s="22"/>
      <c r="C33" s="246"/>
      <c r="D33" s="251"/>
      <c r="E33" s="252" t="s">
        <v>264</v>
      </c>
      <c r="F33" s="253"/>
      <c r="G33" s="254"/>
      <c r="H33" s="261"/>
      <c r="I33" s="256"/>
      <c r="J33" s="257"/>
      <c r="K33" s="258"/>
      <c r="L33" s="256"/>
      <c r="M33" s="256"/>
      <c r="N33" s="259"/>
      <c r="O33" s="256"/>
      <c r="P33" s="257"/>
      <c r="Q33" s="260"/>
      <c r="R33" s="260"/>
      <c r="S33" s="195"/>
      <c r="T33" s="47" t="str">
        <f>'A0 - Report information'!$C$2</f>
        <v>MYRP|No|Palestine|43831|44196|Annual|44286|19-ECW-MYRP-0006, SC190207|19-ECW-MYRP-0006, SC190207|19-ECW-MYRP-0006, SC190207|19-ECW-MYRP-0006, SC190207|19-ECW-MYRP-0006, SC190207|19-ECW-MYRP-0006, SC190207|19-ECW-MYRP-0006, SC190207|19-ECW-MYRP-0006, SC190207|||</v>
      </c>
    </row>
    <row r="34" spans="1:20" ht="48.95" customHeight="1">
      <c r="A34" s="175"/>
      <c r="B34" s="22"/>
      <c r="C34" s="246"/>
      <c r="D34" s="251"/>
      <c r="E34" s="252" t="s">
        <v>264</v>
      </c>
      <c r="F34" s="253"/>
      <c r="G34" s="254"/>
      <c r="H34" s="261"/>
      <c r="I34" s="262"/>
      <c r="J34" s="263"/>
      <c r="K34" s="258"/>
      <c r="L34" s="262"/>
      <c r="M34" s="262"/>
      <c r="N34" s="259"/>
      <c r="O34" s="262"/>
      <c r="P34" s="263"/>
      <c r="Q34" s="264"/>
      <c r="R34" s="264"/>
      <c r="S34" s="195"/>
      <c r="T34" s="47" t="str">
        <f>'A0 - Report information'!$C$2</f>
        <v>MYRP|No|Palestine|43831|44196|Annual|44286|19-ECW-MYRP-0006, SC190207|19-ECW-MYRP-0006, SC190207|19-ECW-MYRP-0006, SC190207|19-ECW-MYRP-0006, SC190207|19-ECW-MYRP-0006, SC190207|19-ECW-MYRP-0006, SC190207|19-ECW-MYRP-0006, SC190207|19-ECW-MYRP-0006, SC190207|||</v>
      </c>
    </row>
    <row r="35" spans="1:20" ht="48.95" customHeight="1">
      <c r="A35" s="175"/>
      <c r="B35" s="22"/>
      <c r="C35" s="246"/>
      <c r="D35" s="251"/>
      <c r="E35" s="252" t="s">
        <v>264</v>
      </c>
      <c r="F35" s="253"/>
      <c r="G35" s="254"/>
      <c r="H35" s="261"/>
      <c r="I35" s="256"/>
      <c r="J35" s="257"/>
      <c r="K35" s="258"/>
      <c r="L35" s="256"/>
      <c r="M35" s="256"/>
      <c r="N35" s="259"/>
      <c r="O35" s="256"/>
      <c r="P35" s="257"/>
      <c r="Q35" s="260"/>
      <c r="R35" s="260"/>
      <c r="S35" s="195"/>
      <c r="T35" s="47" t="str">
        <f>'A0 - Report information'!$C$2</f>
        <v>MYRP|No|Palestine|43831|44196|Annual|44286|19-ECW-MYRP-0006, SC190207|19-ECW-MYRP-0006, SC190207|19-ECW-MYRP-0006, SC190207|19-ECW-MYRP-0006, SC190207|19-ECW-MYRP-0006, SC190207|19-ECW-MYRP-0006, SC190207|19-ECW-MYRP-0006, SC190207|19-ECW-MYRP-0006, SC190207|||</v>
      </c>
    </row>
    <row r="36" spans="1:20" ht="48.95" customHeight="1">
      <c r="A36" s="175"/>
      <c r="B36" s="22"/>
      <c r="C36" s="246"/>
      <c r="D36" s="251"/>
      <c r="E36" s="252" t="s">
        <v>264</v>
      </c>
      <c r="F36" s="253"/>
      <c r="G36" s="254"/>
      <c r="H36" s="261"/>
      <c r="I36" s="256"/>
      <c r="J36" s="257"/>
      <c r="K36" s="258"/>
      <c r="L36" s="256"/>
      <c r="M36" s="256"/>
      <c r="N36" s="259"/>
      <c r="O36" s="256"/>
      <c r="P36" s="257"/>
      <c r="Q36" s="260"/>
      <c r="R36" s="260"/>
      <c r="S36" s="195"/>
      <c r="T36" s="47" t="str">
        <f>'A0 - Report information'!$C$2</f>
        <v>MYRP|No|Palestine|43831|44196|Annual|44286|19-ECW-MYRP-0006, SC190207|19-ECW-MYRP-0006, SC190207|19-ECW-MYRP-0006, SC190207|19-ECW-MYRP-0006, SC190207|19-ECW-MYRP-0006, SC190207|19-ECW-MYRP-0006, SC190207|19-ECW-MYRP-0006, SC190207|19-ECW-MYRP-0006, SC190207|||</v>
      </c>
    </row>
    <row r="37" spans="1:20" ht="48.95" customHeight="1">
      <c r="A37" s="175"/>
      <c r="B37" s="22"/>
      <c r="C37" s="246"/>
      <c r="D37" s="251"/>
      <c r="E37" s="252" t="s">
        <v>264</v>
      </c>
      <c r="F37" s="253"/>
      <c r="G37" s="254"/>
      <c r="H37" s="261"/>
      <c r="I37" s="262"/>
      <c r="J37" s="263"/>
      <c r="K37" s="258"/>
      <c r="L37" s="262"/>
      <c r="M37" s="262"/>
      <c r="N37" s="259"/>
      <c r="O37" s="262"/>
      <c r="P37" s="263"/>
      <c r="Q37" s="264"/>
      <c r="R37" s="264"/>
      <c r="S37" s="195"/>
      <c r="T37" s="47" t="str">
        <f>'A0 - Report information'!$C$2</f>
        <v>MYRP|No|Palestine|43831|44196|Annual|44286|19-ECW-MYRP-0006, SC190207|19-ECW-MYRP-0006, SC190207|19-ECW-MYRP-0006, SC190207|19-ECW-MYRP-0006, SC190207|19-ECW-MYRP-0006, SC190207|19-ECW-MYRP-0006, SC190207|19-ECW-MYRP-0006, SC190207|19-ECW-MYRP-0006, SC190207|||</v>
      </c>
    </row>
    <row r="38" spans="1:20" ht="48.95" customHeight="1">
      <c r="A38" s="175"/>
      <c r="B38" s="22"/>
      <c r="C38" s="246"/>
      <c r="D38" s="251"/>
      <c r="E38" s="252" t="s">
        <v>264</v>
      </c>
      <c r="F38" s="253"/>
      <c r="G38" s="254"/>
      <c r="H38" s="261"/>
      <c r="I38" s="256"/>
      <c r="J38" s="257"/>
      <c r="K38" s="258"/>
      <c r="L38" s="256"/>
      <c r="M38" s="256"/>
      <c r="N38" s="259"/>
      <c r="O38" s="256"/>
      <c r="P38" s="257"/>
      <c r="Q38" s="260"/>
      <c r="R38" s="260"/>
      <c r="S38" s="195"/>
      <c r="T38" s="47" t="str">
        <f>'A0 - Report information'!$C$2</f>
        <v>MYRP|No|Palestine|43831|44196|Annual|44286|19-ECW-MYRP-0006, SC190207|19-ECW-MYRP-0006, SC190207|19-ECW-MYRP-0006, SC190207|19-ECW-MYRP-0006, SC190207|19-ECW-MYRP-0006, SC190207|19-ECW-MYRP-0006, SC190207|19-ECW-MYRP-0006, SC190207|19-ECW-MYRP-0006, SC190207|||</v>
      </c>
    </row>
    <row r="39" spans="1:20" ht="48.95" customHeight="1">
      <c r="A39" s="175"/>
      <c r="B39" s="22"/>
      <c r="C39" s="246"/>
      <c r="D39" s="251"/>
      <c r="E39" s="252" t="s">
        <v>264</v>
      </c>
      <c r="F39" s="253"/>
      <c r="G39" s="254"/>
      <c r="H39" s="261"/>
      <c r="I39" s="256"/>
      <c r="J39" s="257"/>
      <c r="K39" s="258"/>
      <c r="L39" s="256"/>
      <c r="M39" s="256"/>
      <c r="N39" s="259"/>
      <c r="O39" s="256"/>
      <c r="P39" s="257"/>
      <c r="Q39" s="260"/>
      <c r="R39" s="260"/>
      <c r="S39" s="195"/>
      <c r="T39" s="47" t="str">
        <f>'A0 - Report information'!$C$2</f>
        <v>MYRP|No|Palestine|43831|44196|Annual|44286|19-ECW-MYRP-0006, SC190207|19-ECW-MYRP-0006, SC190207|19-ECW-MYRP-0006, SC190207|19-ECW-MYRP-0006, SC190207|19-ECW-MYRP-0006, SC190207|19-ECW-MYRP-0006, SC190207|19-ECW-MYRP-0006, SC190207|19-ECW-MYRP-0006, SC190207|||</v>
      </c>
    </row>
    <row r="40" spans="1:20" ht="48.95" customHeight="1">
      <c r="A40" s="192"/>
      <c r="B40" s="22"/>
      <c r="C40" s="246"/>
      <c r="D40" s="251"/>
      <c r="E40" s="252" t="s">
        <v>264</v>
      </c>
      <c r="F40" s="253"/>
      <c r="G40" s="254"/>
      <c r="H40" s="270"/>
      <c r="I40" s="271"/>
      <c r="J40" s="272"/>
      <c r="K40" s="273"/>
      <c r="L40" s="274"/>
      <c r="M40" s="274"/>
      <c r="N40" s="275"/>
      <c r="O40" s="271"/>
      <c r="P40" s="272"/>
      <c r="Q40" s="276"/>
      <c r="R40" s="276"/>
      <c r="S40" s="195"/>
      <c r="T40" s="68" t="str">
        <f>'A0 - Report information'!$C$2</f>
        <v>MYRP|No|Palestine|43831|44196|Annual|44286|19-ECW-MYRP-0006, SC190207|19-ECW-MYRP-0006, SC190207|19-ECW-MYRP-0006, SC190207|19-ECW-MYRP-0006, SC190207|19-ECW-MYRP-0006, SC190207|19-ECW-MYRP-0006, SC190207|19-ECW-MYRP-0006, SC190207|19-ECW-MYRP-0006, SC190207|||</v>
      </c>
    </row>
    <row r="41" spans="1:20" ht="48.95" customHeight="1">
      <c r="A41" s="192"/>
      <c r="B41" s="22"/>
      <c r="C41" s="246"/>
      <c r="D41" s="251"/>
      <c r="E41" s="252" t="s">
        <v>264</v>
      </c>
      <c r="F41" s="253"/>
      <c r="G41" s="254"/>
      <c r="H41" s="261"/>
      <c r="I41" s="271"/>
      <c r="J41" s="272"/>
      <c r="K41" s="273"/>
      <c r="L41" s="274"/>
      <c r="M41" s="274"/>
      <c r="N41" s="275"/>
      <c r="O41" s="271"/>
      <c r="P41" s="272"/>
      <c r="Q41" s="276"/>
      <c r="R41" s="276"/>
      <c r="S41" s="195"/>
      <c r="T41" s="69" t="str">
        <f>'A0 - Report information'!$C$2</f>
        <v>MYRP|No|Palestine|43831|44196|Annual|44286|19-ECW-MYRP-0006, SC190207|19-ECW-MYRP-0006, SC190207|19-ECW-MYRP-0006, SC190207|19-ECW-MYRP-0006, SC190207|19-ECW-MYRP-0006, SC190207|19-ECW-MYRP-0006, SC190207|19-ECW-MYRP-0006, SC190207|19-ECW-MYRP-0006, SC190207|||</v>
      </c>
    </row>
    <row r="42" spans="1:20" ht="48.95" customHeight="1">
      <c r="A42" s="192"/>
      <c r="B42" s="22"/>
      <c r="C42" s="246"/>
      <c r="D42" s="251"/>
      <c r="E42" s="252" t="s">
        <v>264</v>
      </c>
      <c r="F42" s="253"/>
      <c r="G42" s="254"/>
      <c r="H42" s="261"/>
      <c r="I42" s="271"/>
      <c r="J42" s="272"/>
      <c r="K42" s="273"/>
      <c r="L42" s="274"/>
      <c r="M42" s="274"/>
      <c r="N42" s="275"/>
      <c r="O42" s="271"/>
      <c r="P42" s="272"/>
      <c r="Q42" s="276"/>
      <c r="R42" s="276"/>
      <c r="S42" s="195"/>
      <c r="T42" s="69" t="str">
        <f>'A0 - Report information'!$C$2</f>
        <v>MYRP|No|Palestine|43831|44196|Annual|44286|19-ECW-MYRP-0006, SC190207|19-ECW-MYRP-0006, SC190207|19-ECW-MYRP-0006, SC190207|19-ECW-MYRP-0006, SC190207|19-ECW-MYRP-0006, SC190207|19-ECW-MYRP-0006, SC190207|19-ECW-MYRP-0006, SC190207|19-ECW-MYRP-0006, SC190207|||</v>
      </c>
    </row>
    <row r="43" spans="1:20" ht="48.95" customHeight="1">
      <c r="A43" s="192"/>
      <c r="B43" s="22"/>
      <c r="C43" s="246"/>
      <c r="D43" s="251"/>
      <c r="E43" s="252" t="s">
        <v>264</v>
      </c>
      <c r="F43" s="253"/>
      <c r="G43" s="254"/>
      <c r="H43" s="261"/>
      <c r="I43" s="271"/>
      <c r="J43" s="272"/>
      <c r="K43" s="273"/>
      <c r="L43" s="274"/>
      <c r="M43" s="274"/>
      <c r="N43" s="275"/>
      <c r="O43" s="271"/>
      <c r="P43" s="272"/>
      <c r="Q43" s="276"/>
      <c r="R43" s="276"/>
      <c r="S43" s="195"/>
      <c r="T43" s="69" t="str">
        <f>'A0 - Report information'!$C$2</f>
        <v>MYRP|No|Palestine|43831|44196|Annual|44286|19-ECW-MYRP-0006, SC190207|19-ECW-MYRP-0006, SC190207|19-ECW-MYRP-0006, SC190207|19-ECW-MYRP-0006, SC190207|19-ECW-MYRP-0006, SC190207|19-ECW-MYRP-0006, SC190207|19-ECW-MYRP-0006, SC190207|19-ECW-MYRP-0006, SC190207|||</v>
      </c>
    </row>
    <row r="44" spans="1:20" ht="48.95" customHeight="1">
      <c r="A44" s="192"/>
      <c r="B44" s="22"/>
      <c r="C44" s="246"/>
      <c r="D44" s="251"/>
      <c r="E44" s="252" t="s">
        <v>264</v>
      </c>
      <c r="F44" s="253"/>
      <c r="G44" s="254"/>
      <c r="H44" s="261"/>
      <c r="I44" s="271"/>
      <c r="J44" s="272"/>
      <c r="K44" s="273"/>
      <c r="L44" s="274"/>
      <c r="M44" s="274"/>
      <c r="N44" s="275"/>
      <c r="O44" s="271"/>
      <c r="P44" s="272"/>
      <c r="Q44" s="276"/>
      <c r="R44" s="276"/>
      <c r="S44" s="195"/>
      <c r="T44" s="69" t="str">
        <f>'A0 - Report information'!$C$2</f>
        <v>MYRP|No|Palestine|43831|44196|Annual|44286|19-ECW-MYRP-0006, SC190207|19-ECW-MYRP-0006, SC190207|19-ECW-MYRP-0006, SC190207|19-ECW-MYRP-0006, SC190207|19-ECW-MYRP-0006, SC190207|19-ECW-MYRP-0006, SC190207|19-ECW-MYRP-0006, SC190207|19-ECW-MYRP-0006, SC190207|||</v>
      </c>
    </row>
    <row r="45" spans="1:20" ht="48.95" customHeight="1">
      <c r="A45" s="192"/>
      <c r="B45" s="22"/>
      <c r="C45" s="246"/>
      <c r="D45" s="251"/>
      <c r="E45" s="252" t="s">
        <v>264</v>
      </c>
      <c r="F45" s="253"/>
      <c r="G45" s="254"/>
      <c r="H45" s="261"/>
      <c r="I45" s="271"/>
      <c r="J45" s="272"/>
      <c r="K45" s="273"/>
      <c r="L45" s="274"/>
      <c r="M45" s="274"/>
      <c r="N45" s="275"/>
      <c r="O45" s="271"/>
      <c r="P45" s="272"/>
      <c r="Q45" s="276"/>
      <c r="R45" s="276"/>
      <c r="S45" s="195"/>
      <c r="T45" s="69" t="str">
        <f>'A0 - Report information'!$C$2</f>
        <v>MYRP|No|Palestine|43831|44196|Annual|44286|19-ECW-MYRP-0006, SC190207|19-ECW-MYRP-0006, SC190207|19-ECW-MYRP-0006, SC190207|19-ECW-MYRP-0006, SC190207|19-ECW-MYRP-0006, SC190207|19-ECW-MYRP-0006, SC190207|19-ECW-MYRP-0006, SC190207|19-ECW-MYRP-0006, SC190207|||</v>
      </c>
    </row>
    <row r="46" spans="1:20" ht="48.95" customHeight="1">
      <c r="A46" s="192"/>
      <c r="B46" s="22"/>
      <c r="C46" s="246"/>
      <c r="D46" s="251"/>
      <c r="E46" s="252" t="s">
        <v>264</v>
      </c>
      <c r="F46" s="253"/>
      <c r="G46" s="254"/>
      <c r="H46" s="261"/>
      <c r="I46" s="271"/>
      <c r="J46" s="272"/>
      <c r="K46" s="273"/>
      <c r="L46" s="274"/>
      <c r="M46" s="274"/>
      <c r="N46" s="275"/>
      <c r="O46" s="271"/>
      <c r="P46" s="272"/>
      <c r="Q46" s="276"/>
      <c r="R46" s="276"/>
      <c r="S46" s="195"/>
      <c r="T46" s="69" t="str">
        <f>'A0 - Report information'!$C$2</f>
        <v>MYRP|No|Palestine|43831|44196|Annual|44286|19-ECW-MYRP-0006, SC190207|19-ECW-MYRP-0006, SC190207|19-ECW-MYRP-0006, SC190207|19-ECW-MYRP-0006, SC190207|19-ECW-MYRP-0006, SC190207|19-ECW-MYRP-0006, SC190207|19-ECW-MYRP-0006, SC190207|19-ECW-MYRP-0006, SC190207|||</v>
      </c>
    </row>
    <row r="47" spans="1:20" ht="48.95" customHeight="1">
      <c r="A47" s="192"/>
      <c r="B47" s="22"/>
      <c r="C47" s="246"/>
      <c r="D47" s="251"/>
      <c r="E47" s="252" t="s">
        <v>264</v>
      </c>
      <c r="F47" s="253"/>
      <c r="G47" s="254"/>
      <c r="H47" s="261"/>
      <c r="I47" s="271"/>
      <c r="J47" s="272"/>
      <c r="K47" s="273"/>
      <c r="L47" s="274"/>
      <c r="M47" s="274"/>
      <c r="N47" s="275"/>
      <c r="O47" s="271"/>
      <c r="P47" s="272"/>
      <c r="Q47" s="276"/>
      <c r="R47" s="276"/>
      <c r="S47" s="195"/>
      <c r="T47" s="69" t="str">
        <f>'A0 - Report information'!$C$2</f>
        <v>MYRP|No|Palestine|43831|44196|Annual|44286|19-ECW-MYRP-0006, SC190207|19-ECW-MYRP-0006, SC190207|19-ECW-MYRP-0006, SC190207|19-ECW-MYRP-0006, SC190207|19-ECW-MYRP-0006, SC190207|19-ECW-MYRP-0006, SC190207|19-ECW-MYRP-0006, SC190207|19-ECW-MYRP-0006, SC190207|||</v>
      </c>
    </row>
    <row r="48" spans="1:20" ht="48.95" customHeight="1">
      <c r="A48" s="192"/>
      <c r="B48" s="22"/>
      <c r="C48" s="246"/>
      <c r="D48" s="251"/>
      <c r="E48" s="252" t="s">
        <v>264</v>
      </c>
      <c r="F48" s="253"/>
      <c r="G48" s="254"/>
      <c r="H48" s="277"/>
      <c r="I48" s="278"/>
      <c r="J48" s="279"/>
      <c r="K48" s="273"/>
      <c r="L48" s="274"/>
      <c r="M48" s="274"/>
      <c r="N48" s="280"/>
      <c r="O48" s="278"/>
      <c r="P48" s="279"/>
      <c r="Q48" s="276"/>
      <c r="R48" s="276"/>
      <c r="S48" s="195"/>
      <c r="T48" s="69" t="str">
        <f>'A0 - Report information'!$C$2</f>
        <v>MYRP|No|Palestine|43831|44196|Annual|44286|19-ECW-MYRP-0006, SC190207|19-ECW-MYRP-0006, SC190207|19-ECW-MYRP-0006, SC190207|19-ECW-MYRP-0006, SC190207|19-ECW-MYRP-0006, SC190207|19-ECW-MYRP-0006, SC190207|19-ECW-MYRP-0006, SC190207|19-ECW-MYRP-0006, SC190207|||</v>
      </c>
    </row>
    <row r="50" spans="6:7">
      <c r="F50"/>
      <c r="G50"/>
    </row>
    <row r="51" spans="6:7">
      <c r="F51"/>
      <c r="G51"/>
    </row>
    <row r="52" spans="6:7">
      <c r="F52"/>
      <c r="G52"/>
    </row>
  </sheetData>
  <sheetProtection selectLockedCells="1"/>
  <mergeCells count="8">
    <mergeCell ref="A7:A9"/>
    <mergeCell ref="A13:A18"/>
    <mergeCell ref="H3:P3"/>
    <mergeCell ref="E4:E5"/>
    <mergeCell ref="F4:F5"/>
    <mergeCell ref="H4:J4"/>
    <mergeCell ref="K4:M4"/>
    <mergeCell ref="N4:P4"/>
  </mergeCells>
  <conditionalFormatting sqref="G8 F13:G48 G12 F11:G11 F7:G7 H7:H19 G10 H21:H26 H28:H48">
    <cfRule type="containsText" dxfId="319" priority="4" operator="containsText" text="Program specific">
      <formula>NOT(ISERROR(SEARCH("Program specific",F7)))</formula>
    </cfRule>
  </conditionalFormatting>
  <conditionalFormatting sqref="F10">
    <cfRule type="containsText" dxfId="318" priority="3" operator="containsText" text="Program specific">
      <formula>NOT(ISERROR(SEARCH("Program specific",F10)))</formula>
    </cfRule>
  </conditionalFormatting>
  <conditionalFormatting sqref="H20">
    <cfRule type="containsText" dxfId="317" priority="2" operator="containsText" text="Program specific">
      <formula>NOT(ISERROR(SEARCH("Program specific",H20)))</formula>
    </cfRule>
  </conditionalFormatting>
  <conditionalFormatting sqref="H27">
    <cfRule type="containsText" dxfId="316" priority="1" operator="containsText" text="Program specific">
      <formula>NOT(ISERROR(SEARCH("Program specific",H27)))</formula>
    </cfRule>
  </conditionalFormatting>
  <dataValidations count="1">
    <dataValidation type="list" allowBlank="1" showInputMessage="1" showErrorMessage="1" prompt="Select Level first (column B)" sqref="D13:D48" xr:uid="{38767A69-4DE9-46BE-804A-E6F2191B0377}">
      <formula1>OFFSET(IND10_LIST,MATCH(B13,IND10_LIST,0)-1,1,COUNTIF(IND10_LIST,B13),1)</formula1>
    </dataValidation>
  </dataValidations>
  <pageMargins left="0.7" right="0.7" top="0.75" bottom="0.75" header="0.3" footer="0.3"/>
  <pageSetup orientation="portrait" r:id="rId1"/>
  <drawing r:id="rId2"/>
  <tableParts count="1">
    <tablePart r:id="rId3"/>
  </tableParts>
  <extLst>
    <ext xmlns:x14="http://schemas.microsoft.com/office/spreadsheetml/2009/9/main" uri="{CCE6A557-97BC-4b89-ADB6-D9C93CAAB3DF}">
      <x14:dataValidations xmlns:xm="http://schemas.microsoft.com/office/excel/2006/main" count="4">
        <x14:dataValidation type="list" allowBlank="1" showInputMessage="1" showErrorMessage="1" xr:uid="{8DACC87E-0133-4C3B-83CC-1B7072DFDE17}">
          <x14:formula1>
            <xm:f>'ADMIN - LISTS'!$U$3:$U$29</xm:f>
          </x14:formula1>
          <xm:sqref>D7:D12</xm:sqref>
        </x14:dataValidation>
        <x14:dataValidation type="list" allowBlank="1" showInputMessage="1" showErrorMessage="1" xr:uid="{ED9E2EAB-6BB7-4BB5-AA09-4C0D763371F7}">
          <x14:formula1>
            <xm:f>'ADMIN - LISTS'!$AM$3:$AM$12</xm:f>
          </x14:formula1>
          <xm:sqref>F7:F48</xm:sqref>
        </x14:dataValidation>
        <x14:dataValidation type="list" allowBlank="1" showInputMessage="1" showErrorMessage="1" xr:uid="{3548B758-62CD-47F0-9113-A70C8E2C9239}">
          <x14:formula1>
            <xm:f>'ADMIN - LISTS'!$AO$3:$AO$13</xm:f>
          </x14:formula1>
          <xm:sqref>G7:G48</xm:sqref>
        </x14:dataValidation>
        <x14:dataValidation type="list" allowBlank="1" showInputMessage="1" showErrorMessage="1" xr:uid="{682A3EF2-7A9E-41F5-84CF-EA8B5673FE61}">
          <x14:formula1>
            <xm:f>'ADMIN - LISTS'!$AE$3:$AE$4</xm:f>
          </x14:formula1>
          <xm:sqref>B7:B48</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31F90-A4D1-4224-93C8-22A56B16387B}">
  <dimension ref="A1:T52"/>
  <sheetViews>
    <sheetView showGridLines="0" zoomScale="68" zoomScaleNormal="10" workbookViewId="0">
      <pane xSplit="1" ySplit="6" topLeftCell="E13" activePane="bottomRight" state="frozen"/>
      <selection pane="bottomRight" activeCell="O19" sqref="O19"/>
      <selection pane="bottomLeft" activeCell="A10" sqref="A10"/>
      <selection pane="topRight" activeCell="B1" sqref="B1"/>
    </sheetView>
  </sheetViews>
  <sheetFormatPr defaultColWidth="8.5703125" defaultRowHeight="14.45"/>
  <cols>
    <col min="1" max="1" width="19.5703125" customWidth="1"/>
    <col min="2" max="2" width="22" customWidth="1"/>
    <col min="3" max="3" width="39" customWidth="1"/>
    <col min="4" max="4" width="36.85546875" customWidth="1"/>
    <col min="5" max="5" width="47.140625" customWidth="1"/>
    <col min="6" max="6" width="14.5703125" style="8" customWidth="1"/>
    <col min="7" max="7" width="14" style="8" customWidth="1"/>
    <col min="8" max="8" width="8.85546875" customWidth="1"/>
    <col min="9" max="10" width="13.5703125" style="8" customWidth="1"/>
    <col min="11" max="11" width="8.85546875" style="8" customWidth="1"/>
    <col min="12" max="13" width="13.5703125" style="8" customWidth="1"/>
    <col min="14" max="14" width="8.85546875" style="8" customWidth="1"/>
    <col min="15" max="16" width="13.5703125" customWidth="1"/>
    <col min="17" max="17" width="29.42578125" customWidth="1"/>
    <col min="18" max="18" width="58.42578125" customWidth="1"/>
    <col min="19" max="19" width="117.42578125" customWidth="1"/>
    <col min="20" max="20" width="37" hidden="1" customWidth="1"/>
  </cols>
  <sheetData>
    <row r="1" spans="1:20" ht="33.950000000000003" customHeight="1">
      <c r="B1" s="15"/>
      <c r="C1" s="83" t="s">
        <v>143</v>
      </c>
      <c r="D1" s="83"/>
      <c r="E1" s="83"/>
      <c r="F1" s="83"/>
      <c r="G1" s="83"/>
      <c r="H1" s="83"/>
      <c r="I1" s="46"/>
      <c r="N1"/>
    </row>
    <row r="2" spans="1:20" ht="15.95" customHeight="1">
      <c r="A2" s="169"/>
      <c r="B2" s="169"/>
      <c r="C2" s="170" t="s">
        <v>144</v>
      </c>
      <c r="D2" s="147"/>
      <c r="E2" s="147"/>
      <c r="F2" s="167"/>
      <c r="G2" s="167"/>
      <c r="H2" s="167"/>
      <c r="I2" s="147"/>
      <c r="N2" s="16"/>
    </row>
    <row r="3" spans="1:20" ht="15" customHeight="1">
      <c r="F3"/>
      <c r="G3"/>
      <c r="H3" s="382" t="s">
        <v>145</v>
      </c>
      <c r="I3" s="382"/>
      <c r="J3" s="382"/>
      <c r="K3" s="382"/>
      <c r="L3" s="382"/>
      <c r="M3" s="382"/>
      <c r="N3" s="382"/>
      <c r="O3" s="382"/>
      <c r="P3" s="382"/>
      <c r="R3" s="168"/>
    </row>
    <row r="4" spans="1:20" s="18" customFormat="1" ht="18" customHeight="1">
      <c r="B4" s="228"/>
      <c r="C4" s="229"/>
      <c r="D4" s="229"/>
      <c r="E4" s="383" t="s">
        <v>146</v>
      </c>
      <c r="F4" s="384" t="s">
        <v>147</v>
      </c>
      <c r="G4" s="230"/>
      <c r="H4" s="385" t="s">
        <v>148</v>
      </c>
      <c r="I4" s="385"/>
      <c r="J4" s="385"/>
      <c r="K4" s="385" t="s">
        <v>149</v>
      </c>
      <c r="L4" s="385"/>
      <c r="M4" s="385"/>
      <c r="N4" s="386" t="s">
        <v>150</v>
      </c>
      <c r="O4" s="386"/>
      <c r="P4" s="386"/>
    </row>
    <row r="5" spans="1:20" s="196" customFormat="1" ht="17.100000000000001" customHeight="1">
      <c r="B5" s="231" t="s">
        <v>23</v>
      </c>
      <c r="C5" s="303" t="s">
        <v>151</v>
      </c>
      <c r="D5" s="303" t="s">
        <v>152</v>
      </c>
      <c r="E5" s="383"/>
      <c r="F5" s="384"/>
      <c r="G5" s="232"/>
      <c r="H5" s="197" t="s">
        <v>153</v>
      </c>
      <c r="I5" s="197" t="s">
        <v>154</v>
      </c>
      <c r="J5" s="198" t="s">
        <v>155</v>
      </c>
      <c r="K5" s="197"/>
      <c r="L5" s="197" t="s">
        <v>154</v>
      </c>
      <c r="M5" s="198" t="s">
        <v>155</v>
      </c>
      <c r="N5" s="199"/>
      <c r="O5" s="197" t="s">
        <v>154</v>
      </c>
      <c r="P5" s="198" t="s">
        <v>155</v>
      </c>
      <c r="Q5" s="200" t="s">
        <v>151</v>
      </c>
      <c r="R5" s="200" t="s">
        <v>151</v>
      </c>
    </row>
    <row r="6" spans="1:20" s="5" customFormat="1" ht="42" customHeight="1">
      <c r="B6" s="227" t="s">
        <v>156</v>
      </c>
      <c r="C6" s="227" t="s">
        <v>157</v>
      </c>
      <c r="D6" s="206" t="s">
        <v>84</v>
      </c>
      <c r="E6" s="227" t="s">
        <v>158</v>
      </c>
      <c r="F6" s="227" t="s">
        <v>159</v>
      </c>
      <c r="G6" s="227" t="s">
        <v>160</v>
      </c>
      <c r="H6" s="207" t="s">
        <v>161</v>
      </c>
      <c r="I6" s="208" t="s">
        <v>162</v>
      </c>
      <c r="J6" s="208" t="s">
        <v>163</v>
      </c>
      <c r="K6" s="207" t="s">
        <v>164</v>
      </c>
      <c r="L6" s="208" t="s">
        <v>165</v>
      </c>
      <c r="M6" s="208" t="s">
        <v>166</v>
      </c>
      <c r="N6" s="207" t="s">
        <v>167</v>
      </c>
      <c r="O6" s="208" t="s">
        <v>168</v>
      </c>
      <c r="P6" s="208" t="s">
        <v>169</v>
      </c>
      <c r="Q6" s="209" t="s">
        <v>170</v>
      </c>
      <c r="R6" s="287" t="s">
        <v>171</v>
      </c>
      <c r="S6" s="207" t="s">
        <v>172</v>
      </c>
      <c r="T6" s="217" t="s">
        <v>42</v>
      </c>
    </row>
    <row r="7" spans="1:20" ht="74.099999999999994" customHeight="1">
      <c r="A7" s="379" t="s">
        <v>174</v>
      </c>
      <c r="B7" s="2" t="s">
        <v>175</v>
      </c>
      <c r="C7" s="245"/>
      <c r="D7" s="226" t="s">
        <v>176</v>
      </c>
      <c r="E7" s="248"/>
      <c r="F7" s="238" t="s">
        <v>177</v>
      </c>
      <c r="G7" s="6" t="s">
        <v>178</v>
      </c>
      <c r="H7" s="261" t="s">
        <v>265</v>
      </c>
      <c r="I7" s="265">
        <v>0</v>
      </c>
      <c r="J7" s="266">
        <v>0</v>
      </c>
      <c r="K7" s="267">
        <v>2022</v>
      </c>
      <c r="L7" s="265">
        <v>282360</v>
      </c>
      <c r="M7" s="265">
        <v>136493</v>
      </c>
      <c r="N7" s="268">
        <v>2021</v>
      </c>
      <c r="O7" s="265">
        <v>70108</v>
      </c>
      <c r="P7" s="266">
        <v>33539</v>
      </c>
      <c r="Q7" s="269" t="s">
        <v>67</v>
      </c>
      <c r="R7" s="269"/>
      <c r="S7" s="204" t="s">
        <v>180</v>
      </c>
      <c r="T7" s="47" t="str">
        <f>'A0 - Report information'!$C$2</f>
        <v>MYRP|No|Palestine|43831|44196|Annual|44286|19-ECW-MYRP-0006, SC190207|19-ECW-MYRP-0006, SC190207|19-ECW-MYRP-0006, SC190207|19-ECW-MYRP-0006, SC190207|19-ECW-MYRP-0006, SC190207|19-ECW-MYRP-0006, SC190207|19-ECW-MYRP-0006, SC190207|19-ECW-MYRP-0006, SC190207|||</v>
      </c>
    </row>
    <row r="8" spans="1:20" ht="64.349999999999994" customHeight="1">
      <c r="A8" s="379"/>
      <c r="B8" s="2" t="s">
        <v>175</v>
      </c>
      <c r="C8" s="246"/>
      <c r="D8" s="226" t="s">
        <v>181</v>
      </c>
      <c r="E8" s="248"/>
      <c r="F8" s="6" t="s">
        <v>182</v>
      </c>
      <c r="G8" s="292" t="s">
        <v>183</v>
      </c>
      <c r="H8" s="275">
        <v>2019</v>
      </c>
      <c r="I8" s="271">
        <v>0</v>
      </c>
      <c r="J8" s="257">
        <v>0</v>
      </c>
      <c r="K8" s="258">
        <v>2022</v>
      </c>
      <c r="L8" s="271">
        <v>1147</v>
      </c>
      <c r="M8" s="256">
        <v>716</v>
      </c>
      <c r="N8" s="259">
        <v>2021</v>
      </c>
      <c r="O8" s="271">
        <v>807</v>
      </c>
      <c r="P8" s="257">
        <v>510</v>
      </c>
      <c r="Q8" s="260" t="s">
        <v>67</v>
      </c>
      <c r="R8" s="260"/>
      <c r="S8" s="9" t="s">
        <v>186</v>
      </c>
      <c r="T8" s="47" t="str">
        <f>'A0 - Report information'!$C$2</f>
        <v>MYRP|No|Palestine|43831|44196|Annual|44286|19-ECW-MYRP-0006, SC190207|19-ECW-MYRP-0006, SC190207|19-ECW-MYRP-0006, SC190207|19-ECW-MYRP-0006, SC190207|19-ECW-MYRP-0006, SC190207|19-ECW-MYRP-0006, SC190207|19-ECW-MYRP-0006, SC190207|19-ECW-MYRP-0006, SC190207|||</v>
      </c>
    </row>
    <row r="9" spans="1:20" ht="93" customHeight="1">
      <c r="A9" s="379"/>
      <c r="B9" s="2" t="s">
        <v>175</v>
      </c>
      <c r="C9" s="246"/>
      <c r="D9" s="9" t="s">
        <v>187</v>
      </c>
      <c r="E9" s="249"/>
      <c r="F9" s="6" t="s">
        <v>177</v>
      </c>
      <c r="G9" s="6" t="s">
        <v>183</v>
      </c>
      <c r="H9" s="255"/>
      <c r="I9" s="265"/>
      <c r="J9" s="266"/>
      <c r="K9" s="267"/>
      <c r="L9" s="265"/>
      <c r="M9" s="265"/>
      <c r="N9" s="268"/>
      <c r="O9" s="265"/>
      <c r="P9" s="266"/>
      <c r="Q9" s="269"/>
      <c r="R9" s="269"/>
      <c r="S9" s="295" t="s">
        <v>189</v>
      </c>
      <c r="T9" s="68" t="str">
        <f>'A0 - Report information'!$C$2</f>
        <v>MYRP|No|Palestine|43831|44196|Annual|44286|19-ECW-MYRP-0006, SC190207|19-ECW-MYRP-0006, SC190207|19-ECW-MYRP-0006, SC190207|19-ECW-MYRP-0006, SC190207|19-ECW-MYRP-0006, SC190207|19-ECW-MYRP-0006, SC190207|19-ECW-MYRP-0006, SC190207|19-ECW-MYRP-0006, SC190207|||</v>
      </c>
    </row>
    <row r="10" spans="1:20" ht="64.349999999999994" customHeight="1">
      <c r="A10" s="239"/>
      <c r="B10" s="2" t="s">
        <v>175</v>
      </c>
      <c r="C10" s="246"/>
      <c r="D10" s="226" t="s">
        <v>190</v>
      </c>
      <c r="E10" s="248"/>
      <c r="F10" s="238" t="s">
        <v>182</v>
      </c>
      <c r="G10" s="6" t="s">
        <v>191</v>
      </c>
      <c r="H10" s="261"/>
      <c r="I10" s="256">
        <v>0</v>
      </c>
      <c r="J10" s="257"/>
      <c r="K10" s="258"/>
      <c r="L10" s="256"/>
      <c r="M10" s="256"/>
      <c r="N10" s="259"/>
      <c r="O10" s="256"/>
      <c r="P10" s="257"/>
      <c r="Q10" s="260"/>
      <c r="R10" s="260"/>
      <c r="S10" s="260"/>
      <c r="T10" s="47" t="str">
        <f>'A0 - Report information'!$C$2</f>
        <v>MYRP|No|Palestine|43831|44196|Annual|44286|19-ECW-MYRP-0006, SC190207|19-ECW-MYRP-0006, SC190207|19-ECW-MYRP-0006, SC190207|19-ECW-MYRP-0006, SC190207|19-ECW-MYRP-0006, SC190207|19-ECW-MYRP-0006, SC190207|19-ECW-MYRP-0006, SC190207|19-ECW-MYRP-0006, SC190207|||</v>
      </c>
    </row>
    <row r="11" spans="1:20" ht="43.5">
      <c r="A11" s="239"/>
      <c r="B11" s="2" t="s">
        <v>175</v>
      </c>
      <c r="C11" s="245"/>
      <c r="D11" s="226" t="s">
        <v>193</v>
      </c>
      <c r="E11" s="248"/>
      <c r="F11" s="238" t="s">
        <v>177</v>
      </c>
      <c r="G11" s="6" t="s">
        <v>191</v>
      </c>
      <c r="H11" s="261" t="s">
        <v>265</v>
      </c>
      <c r="I11" s="256">
        <v>0</v>
      </c>
      <c r="J11" s="257">
        <v>0</v>
      </c>
      <c r="K11" s="258">
        <v>2022</v>
      </c>
      <c r="L11" s="256">
        <v>3360</v>
      </c>
      <c r="M11" s="256"/>
      <c r="N11" s="259">
        <v>2021</v>
      </c>
      <c r="O11" s="256">
        <v>4751</v>
      </c>
      <c r="P11" s="257">
        <v>2411</v>
      </c>
      <c r="Q11" s="260"/>
      <c r="R11" s="260" t="s">
        <v>277</v>
      </c>
      <c r="S11" s="260" t="s">
        <v>195</v>
      </c>
      <c r="T11" s="47" t="str">
        <f>'A0 - Report information'!$C$2</f>
        <v>MYRP|No|Palestine|43831|44196|Annual|44286|19-ECW-MYRP-0006, SC190207|19-ECW-MYRP-0006, SC190207|19-ECW-MYRP-0006, SC190207|19-ECW-MYRP-0006, SC190207|19-ECW-MYRP-0006, SC190207|19-ECW-MYRP-0006, SC190207|19-ECW-MYRP-0006, SC190207|19-ECW-MYRP-0006, SC190207|||</v>
      </c>
    </row>
    <row r="12" spans="1:20" ht="99.95" customHeight="1" thickBot="1">
      <c r="A12" s="239"/>
      <c r="B12" s="244" t="s">
        <v>175</v>
      </c>
      <c r="C12" s="247"/>
      <c r="D12" s="243" t="s">
        <v>196</v>
      </c>
      <c r="E12" s="250"/>
      <c r="F12" s="293" t="s">
        <v>197</v>
      </c>
      <c r="G12" s="294" t="s">
        <v>198</v>
      </c>
      <c r="H12" s="281" t="s">
        <v>265</v>
      </c>
      <c r="I12" s="282">
        <v>0</v>
      </c>
      <c r="J12" s="283">
        <v>0</v>
      </c>
      <c r="K12" s="284">
        <v>2022</v>
      </c>
      <c r="L12" s="282">
        <v>120</v>
      </c>
      <c r="M12" s="282"/>
      <c r="N12" s="285">
        <v>2021</v>
      </c>
      <c r="O12" s="282">
        <v>130</v>
      </c>
      <c r="P12" s="283">
        <v>50</v>
      </c>
      <c r="Q12" s="286"/>
      <c r="R12" s="286"/>
      <c r="S12" s="298" t="s">
        <v>200</v>
      </c>
      <c r="T12" s="47" t="str">
        <f>'A0 - Report information'!$C$2</f>
        <v>MYRP|No|Palestine|43831|44196|Annual|44286|19-ECW-MYRP-0006, SC190207|19-ECW-MYRP-0006, SC190207|19-ECW-MYRP-0006, SC190207|19-ECW-MYRP-0006, SC190207|19-ECW-MYRP-0006, SC190207|19-ECW-MYRP-0006, SC190207|19-ECW-MYRP-0006, SC190207|19-ECW-MYRP-0006, SC190207|||</v>
      </c>
    </row>
    <row r="13" spans="1:20" ht="44.1" customHeight="1">
      <c r="A13" s="380" t="s">
        <v>201</v>
      </c>
      <c r="B13" s="22" t="s">
        <v>202</v>
      </c>
      <c r="C13" s="246" t="s">
        <v>203</v>
      </c>
      <c r="D13" s="251" t="s">
        <v>204</v>
      </c>
      <c r="E13" s="296" t="s">
        <v>205</v>
      </c>
      <c r="F13" s="253" t="s">
        <v>182</v>
      </c>
      <c r="G13" s="254" t="s">
        <v>178</v>
      </c>
      <c r="H13" s="297" t="s">
        <v>265</v>
      </c>
      <c r="I13" s="256" t="s">
        <v>267</v>
      </c>
      <c r="J13" s="257" t="s">
        <v>268</v>
      </c>
      <c r="K13" s="258">
        <v>2022</v>
      </c>
      <c r="L13" s="256"/>
      <c r="M13" s="256"/>
      <c r="N13" s="259">
        <v>2021</v>
      </c>
      <c r="O13" s="256"/>
      <c r="P13" s="257"/>
      <c r="Q13" s="260" t="s">
        <v>210</v>
      </c>
      <c r="R13" s="260" t="s">
        <v>269</v>
      </c>
      <c r="S13" s="195"/>
      <c r="T13" s="69" t="str">
        <f>'A0 - Report information'!$C$2</f>
        <v>MYRP|No|Palestine|43831|44196|Annual|44286|19-ECW-MYRP-0006, SC190207|19-ECW-MYRP-0006, SC190207|19-ECW-MYRP-0006, SC190207|19-ECW-MYRP-0006, SC190207|19-ECW-MYRP-0006, SC190207|19-ECW-MYRP-0006, SC190207|19-ECW-MYRP-0006, SC190207|19-ECW-MYRP-0006, SC190207|||</v>
      </c>
    </row>
    <row r="14" spans="1:20" ht="48.95" customHeight="1">
      <c r="A14" s="381"/>
      <c r="B14" s="22" t="s">
        <v>175</v>
      </c>
      <c r="C14" s="246" t="s">
        <v>213</v>
      </c>
      <c r="D14" s="251" t="s">
        <v>204</v>
      </c>
      <c r="E14" s="252" t="s">
        <v>214</v>
      </c>
      <c r="F14" s="253" t="s">
        <v>182</v>
      </c>
      <c r="G14" s="254" t="s">
        <v>178</v>
      </c>
      <c r="H14" s="261"/>
      <c r="I14" s="256"/>
      <c r="J14" s="257"/>
      <c r="K14" s="258"/>
      <c r="L14" s="256"/>
      <c r="M14" s="256"/>
      <c r="N14" s="259"/>
      <c r="O14" s="256"/>
      <c r="P14" s="257"/>
      <c r="Q14" s="260"/>
      <c r="R14" s="260"/>
      <c r="S14" s="195"/>
      <c r="T14" s="47" t="str">
        <f>'A0 - Report information'!$C$2</f>
        <v>MYRP|No|Palestine|43831|44196|Annual|44286|19-ECW-MYRP-0006, SC190207|19-ECW-MYRP-0006, SC190207|19-ECW-MYRP-0006, SC190207|19-ECW-MYRP-0006, SC190207|19-ECW-MYRP-0006, SC190207|19-ECW-MYRP-0006, SC190207|19-ECW-MYRP-0006, SC190207|19-ECW-MYRP-0006, SC190207|||</v>
      </c>
    </row>
    <row r="15" spans="1:20" ht="48.95" customHeight="1">
      <c r="A15" s="381"/>
      <c r="B15" s="22" t="s">
        <v>175</v>
      </c>
      <c r="C15" s="246" t="s">
        <v>217</v>
      </c>
      <c r="D15" s="251" t="s">
        <v>204</v>
      </c>
      <c r="E15" s="252" t="s">
        <v>218</v>
      </c>
      <c r="F15" s="253" t="s">
        <v>182</v>
      </c>
      <c r="G15" s="254" t="s">
        <v>178</v>
      </c>
      <c r="H15" s="261"/>
      <c r="I15" s="256"/>
      <c r="J15" s="257"/>
      <c r="K15" s="258"/>
      <c r="L15" s="256"/>
      <c r="M15" s="256"/>
      <c r="N15" s="259"/>
      <c r="O15" s="256"/>
      <c r="P15" s="257"/>
      <c r="Q15" s="260"/>
      <c r="R15" s="260"/>
      <c r="S15" s="195"/>
      <c r="T15" s="47" t="str">
        <f>'A0 - Report information'!$C$2</f>
        <v>MYRP|No|Palestine|43831|44196|Annual|44286|19-ECW-MYRP-0006, SC190207|19-ECW-MYRP-0006, SC190207|19-ECW-MYRP-0006, SC190207|19-ECW-MYRP-0006, SC190207|19-ECW-MYRP-0006, SC190207|19-ECW-MYRP-0006, SC190207|19-ECW-MYRP-0006, SC190207|19-ECW-MYRP-0006, SC190207|||</v>
      </c>
    </row>
    <row r="16" spans="1:20" ht="48.95" customHeight="1">
      <c r="A16" s="381"/>
      <c r="B16" s="22" t="s">
        <v>175</v>
      </c>
      <c r="C16" s="246" t="s">
        <v>221</v>
      </c>
      <c r="D16" s="251" t="s">
        <v>204</v>
      </c>
      <c r="E16" s="252" t="s">
        <v>222</v>
      </c>
      <c r="F16" s="253" t="s">
        <v>182</v>
      </c>
      <c r="G16" s="254" t="s">
        <v>178</v>
      </c>
      <c r="H16" s="261" t="s">
        <v>265</v>
      </c>
      <c r="I16" s="262">
        <v>0</v>
      </c>
      <c r="J16" s="263">
        <v>0</v>
      </c>
      <c r="K16" s="258">
        <v>2022</v>
      </c>
      <c r="L16" s="256">
        <v>282360</v>
      </c>
      <c r="M16" s="256">
        <v>136493</v>
      </c>
      <c r="N16" s="259">
        <v>2021</v>
      </c>
      <c r="O16" s="256">
        <v>257752</v>
      </c>
      <c r="P16" s="257">
        <v>124454</v>
      </c>
      <c r="Q16" s="260" t="s">
        <v>67</v>
      </c>
      <c r="R16" s="260" t="s">
        <v>278</v>
      </c>
      <c r="S16" s="195"/>
      <c r="T16" s="47" t="str">
        <f>'A0 - Report information'!$C$2</f>
        <v>MYRP|No|Palestine|43831|44196|Annual|44286|19-ECW-MYRP-0006, SC190207|19-ECW-MYRP-0006, SC190207|19-ECW-MYRP-0006, SC190207|19-ECW-MYRP-0006, SC190207|19-ECW-MYRP-0006, SC190207|19-ECW-MYRP-0006, SC190207|19-ECW-MYRP-0006, SC190207|19-ECW-MYRP-0006, SC190207|||</v>
      </c>
    </row>
    <row r="17" spans="1:20" ht="48.95" customHeight="1">
      <c r="A17" s="381"/>
      <c r="B17" s="22" t="s">
        <v>202</v>
      </c>
      <c r="C17" s="246" t="s">
        <v>225</v>
      </c>
      <c r="D17" s="251" t="s">
        <v>204</v>
      </c>
      <c r="E17" s="252" t="s">
        <v>226</v>
      </c>
      <c r="F17" s="253" t="s">
        <v>177</v>
      </c>
      <c r="G17" s="254" t="s">
        <v>227</v>
      </c>
      <c r="H17" s="261" t="s">
        <v>265</v>
      </c>
      <c r="I17" s="256" t="s">
        <v>228</v>
      </c>
      <c r="J17" s="257" t="s">
        <v>229</v>
      </c>
      <c r="K17" s="258">
        <v>2022</v>
      </c>
      <c r="L17" s="256" t="s">
        <v>230</v>
      </c>
      <c r="M17" s="256" t="s">
        <v>230</v>
      </c>
      <c r="N17" s="259">
        <v>2021</v>
      </c>
      <c r="O17" s="256"/>
      <c r="P17" s="257"/>
      <c r="Q17" s="260" t="s">
        <v>233</v>
      </c>
      <c r="R17" s="260" t="s">
        <v>272</v>
      </c>
      <c r="S17" s="195"/>
      <c r="T17" s="47" t="str">
        <f>'A0 - Report information'!$C$2</f>
        <v>MYRP|No|Palestine|43831|44196|Annual|44286|19-ECW-MYRP-0006, SC190207|19-ECW-MYRP-0006, SC190207|19-ECW-MYRP-0006, SC190207|19-ECW-MYRP-0006, SC190207|19-ECW-MYRP-0006, SC190207|19-ECW-MYRP-0006, SC190207|19-ECW-MYRP-0006, SC190207|19-ECW-MYRP-0006, SC190207|||</v>
      </c>
    </row>
    <row r="18" spans="1:20" ht="48.95" customHeight="1">
      <c r="A18" s="381"/>
      <c r="B18" s="22" t="s">
        <v>175</v>
      </c>
      <c r="C18" s="246" t="s">
        <v>235</v>
      </c>
      <c r="D18" s="251" t="s">
        <v>204</v>
      </c>
      <c r="E18" s="252" t="s">
        <v>236</v>
      </c>
      <c r="F18" s="253" t="s">
        <v>177</v>
      </c>
      <c r="G18" s="254" t="s">
        <v>183</v>
      </c>
      <c r="H18" s="261"/>
      <c r="I18" s="256"/>
      <c r="J18" s="257"/>
      <c r="K18" s="258"/>
      <c r="L18" s="256"/>
      <c r="M18" s="256"/>
      <c r="N18" s="259"/>
      <c r="O18" s="256"/>
      <c r="P18" s="257"/>
      <c r="Q18" s="260"/>
      <c r="R18" s="260"/>
      <c r="S18" s="195"/>
      <c r="T18" s="47" t="str">
        <f>'A0 - Report information'!$C$2</f>
        <v>MYRP|No|Palestine|43831|44196|Annual|44286|19-ECW-MYRP-0006, SC190207|19-ECW-MYRP-0006, SC190207|19-ECW-MYRP-0006, SC190207|19-ECW-MYRP-0006, SC190207|19-ECW-MYRP-0006, SC190207|19-ECW-MYRP-0006, SC190207|19-ECW-MYRP-0006, SC190207|19-ECW-MYRP-0006, SC190207|||</v>
      </c>
    </row>
    <row r="19" spans="1:20" ht="48.95" customHeight="1">
      <c r="A19" s="175"/>
      <c r="B19" s="22" t="s">
        <v>175</v>
      </c>
      <c r="C19" s="246" t="s">
        <v>240</v>
      </c>
      <c r="D19" s="251" t="s">
        <v>204</v>
      </c>
      <c r="E19" s="252" t="s">
        <v>241</v>
      </c>
      <c r="F19" s="253" t="s">
        <v>177</v>
      </c>
      <c r="G19" s="254" t="s">
        <v>183</v>
      </c>
      <c r="H19" s="261" t="s">
        <v>265</v>
      </c>
      <c r="I19" s="256">
        <v>0</v>
      </c>
      <c r="J19" s="257">
        <v>0</v>
      </c>
      <c r="K19" s="258">
        <v>2022</v>
      </c>
      <c r="L19" s="256">
        <v>1147</v>
      </c>
      <c r="M19" s="256">
        <v>716</v>
      </c>
      <c r="N19" s="259">
        <v>2021</v>
      </c>
      <c r="O19" s="256">
        <v>803</v>
      </c>
      <c r="P19" s="257">
        <v>511</v>
      </c>
      <c r="Q19" s="260" t="s">
        <v>279</v>
      </c>
      <c r="R19" s="260" t="s">
        <v>280</v>
      </c>
      <c r="S19" s="195"/>
      <c r="T19" s="47" t="str">
        <f>'A0 - Report information'!$C$2</f>
        <v>MYRP|No|Palestine|43831|44196|Annual|44286|19-ECW-MYRP-0006, SC190207|19-ECW-MYRP-0006, SC190207|19-ECW-MYRP-0006, SC190207|19-ECW-MYRP-0006, SC190207|19-ECW-MYRP-0006, SC190207|19-ECW-MYRP-0006, SC190207|19-ECW-MYRP-0006, SC190207|19-ECW-MYRP-0006, SC190207|||</v>
      </c>
    </row>
    <row r="20" spans="1:20" ht="48.95" customHeight="1">
      <c r="A20" s="175"/>
      <c r="B20" s="22" t="s">
        <v>202</v>
      </c>
      <c r="C20" s="246" t="s">
        <v>244</v>
      </c>
      <c r="D20" s="251" t="s">
        <v>204</v>
      </c>
      <c r="E20" s="252" t="s">
        <v>245</v>
      </c>
      <c r="F20" s="253" t="s">
        <v>197</v>
      </c>
      <c r="G20" s="254" t="s">
        <v>227</v>
      </c>
      <c r="H20" s="261"/>
      <c r="I20" s="256"/>
      <c r="J20" s="257"/>
      <c r="K20" s="258"/>
      <c r="L20" s="256"/>
      <c r="M20" s="256"/>
      <c r="N20" s="259"/>
      <c r="O20" s="262"/>
      <c r="P20" s="263"/>
      <c r="Q20" s="260"/>
      <c r="R20" s="264"/>
      <c r="S20" s="195"/>
      <c r="T20" s="47" t="str">
        <f>'A0 - Report information'!$C$2</f>
        <v>MYRP|No|Palestine|43831|44196|Annual|44286|19-ECW-MYRP-0006, SC190207|19-ECW-MYRP-0006, SC190207|19-ECW-MYRP-0006, SC190207|19-ECW-MYRP-0006, SC190207|19-ECW-MYRP-0006, SC190207|19-ECW-MYRP-0006, SC190207|19-ECW-MYRP-0006, SC190207|19-ECW-MYRP-0006, SC190207|||</v>
      </c>
    </row>
    <row r="21" spans="1:20" ht="48.95" customHeight="1">
      <c r="A21" s="175"/>
      <c r="B21" s="22" t="s">
        <v>175</v>
      </c>
      <c r="C21" s="246" t="s">
        <v>251</v>
      </c>
      <c r="D21" s="251" t="s">
        <v>204</v>
      </c>
      <c r="E21" s="252" t="s">
        <v>252</v>
      </c>
      <c r="F21" s="253" t="s">
        <v>197</v>
      </c>
      <c r="G21" s="254" t="s">
        <v>253</v>
      </c>
      <c r="H21" s="261"/>
      <c r="I21" s="256"/>
      <c r="J21" s="257"/>
      <c r="K21" s="258"/>
      <c r="L21" s="256"/>
      <c r="M21" s="256"/>
      <c r="N21" s="259"/>
      <c r="O21" s="256"/>
      <c r="P21" s="257"/>
      <c r="Q21" s="260"/>
      <c r="R21" s="260"/>
      <c r="S21" s="195"/>
      <c r="T21" s="47" t="str">
        <f>'A0 - Report information'!$C$2</f>
        <v>MYRP|No|Palestine|43831|44196|Annual|44286|19-ECW-MYRP-0006, SC190207|19-ECW-MYRP-0006, SC190207|19-ECW-MYRP-0006, SC190207|19-ECW-MYRP-0006, SC190207|19-ECW-MYRP-0006, SC190207|19-ECW-MYRP-0006, SC190207|19-ECW-MYRP-0006, SC190207|19-ECW-MYRP-0006, SC190207|||</v>
      </c>
    </row>
    <row r="22" spans="1:20" ht="48.95" customHeight="1">
      <c r="A22" s="175"/>
      <c r="B22" s="22" t="s">
        <v>175</v>
      </c>
      <c r="C22" s="246" t="s">
        <v>255</v>
      </c>
      <c r="D22" s="251" t="s">
        <v>204</v>
      </c>
      <c r="E22" s="252" t="s">
        <v>256</v>
      </c>
      <c r="F22" s="253" t="s">
        <v>197</v>
      </c>
      <c r="G22" s="254" t="s">
        <v>183</v>
      </c>
      <c r="H22" s="261"/>
      <c r="I22" s="256"/>
      <c r="J22" s="257"/>
      <c r="K22" s="258"/>
      <c r="L22" s="256"/>
      <c r="M22" s="256"/>
      <c r="N22" s="259"/>
      <c r="O22" s="256"/>
      <c r="P22" s="257"/>
      <c r="Q22" s="260"/>
      <c r="R22" s="260"/>
      <c r="S22" s="195"/>
      <c r="T22" s="47" t="str">
        <f>'A0 - Report information'!$C$2</f>
        <v>MYRP|No|Palestine|43831|44196|Annual|44286|19-ECW-MYRP-0006, SC190207|19-ECW-MYRP-0006, SC190207|19-ECW-MYRP-0006, SC190207|19-ECW-MYRP-0006, SC190207|19-ECW-MYRP-0006, SC190207|19-ECW-MYRP-0006, SC190207|19-ECW-MYRP-0006, SC190207|19-ECW-MYRP-0006, SC190207|||</v>
      </c>
    </row>
    <row r="23" spans="1:20" ht="48.95" customHeight="1">
      <c r="A23" s="175"/>
      <c r="B23" s="22" t="s">
        <v>175</v>
      </c>
      <c r="C23" s="246" t="s">
        <v>259</v>
      </c>
      <c r="D23" s="251" t="s">
        <v>204</v>
      </c>
      <c r="E23" s="252" t="s">
        <v>260</v>
      </c>
      <c r="F23" s="253" t="s">
        <v>197</v>
      </c>
      <c r="G23" s="254" t="s">
        <v>261</v>
      </c>
      <c r="H23" s="261"/>
      <c r="I23" s="256"/>
      <c r="J23" s="257"/>
      <c r="K23" s="258"/>
      <c r="L23" s="256"/>
      <c r="M23" s="256"/>
      <c r="N23" s="259"/>
      <c r="O23" s="256"/>
      <c r="P23" s="257"/>
      <c r="Q23" s="260"/>
      <c r="R23" s="260" t="s">
        <v>281</v>
      </c>
      <c r="S23" s="195"/>
      <c r="T23" s="47" t="str">
        <f>'A0 - Report information'!$C$2</f>
        <v>MYRP|No|Palestine|43831|44196|Annual|44286|19-ECW-MYRP-0006, SC190207|19-ECW-MYRP-0006, SC190207|19-ECW-MYRP-0006, SC190207|19-ECW-MYRP-0006, SC190207|19-ECW-MYRP-0006, SC190207|19-ECW-MYRP-0006, SC190207|19-ECW-MYRP-0006, SC190207|19-ECW-MYRP-0006, SC190207|||</v>
      </c>
    </row>
    <row r="24" spans="1:20" ht="48.95" customHeight="1">
      <c r="A24" s="175"/>
      <c r="B24" s="22"/>
      <c r="C24" s="246"/>
      <c r="D24" s="251"/>
      <c r="E24" s="252" t="s">
        <v>264</v>
      </c>
      <c r="F24" s="253"/>
      <c r="G24" s="254"/>
      <c r="H24" s="261"/>
      <c r="I24" s="262"/>
      <c r="J24" s="263"/>
      <c r="K24" s="258"/>
      <c r="L24" s="262"/>
      <c r="M24" s="262"/>
      <c r="N24" s="259"/>
      <c r="O24" s="262"/>
      <c r="P24" s="263"/>
      <c r="Q24" s="264"/>
      <c r="R24" s="264"/>
      <c r="S24" s="195"/>
      <c r="T24" s="47" t="str">
        <f>'A0 - Report information'!$C$2</f>
        <v>MYRP|No|Palestine|43831|44196|Annual|44286|19-ECW-MYRP-0006, SC190207|19-ECW-MYRP-0006, SC190207|19-ECW-MYRP-0006, SC190207|19-ECW-MYRP-0006, SC190207|19-ECW-MYRP-0006, SC190207|19-ECW-MYRP-0006, SC190207|19-ECW-MYRP-0006, SC190207|19-ECW-MYRP-0006, SC190207|||</v>
      </c>
    </row>
    <row r="25" spans="1:20" ht="48.95" customHeight="1">
      <c r="A25" s="175"/>
      <c r="B25" s="22"/>
      <c r="C25" s="246"/>
      <c r="D25" s="251"/>
      <c r="E25" s="252" t="s">
        <v>264</v>
      </c>
      <c r="F25" s="253"/>
      <c r="G25" s="254"/>
      <c r="H25" s="261"/>
      <c r="I25" s="256"/>
      <c r="J25" s="257"/>
      <c r="K25" s="258"/>
      <c r="L25" s="256"/>
      <c r="M25" s="256"/>
      <c r="N25" s="259"/>
      <c r="O25" s="256"/>
      <c r="P25" s="257"/>
      <c r="Q25" s="260"/>
      <c r="R25" s="260"/>
      <c r="S25" s="195"/>
      <c r="T25" s="47" t="str">
        <f>'A0 - Report information'!$C$2</f>
        <v>MYRP|No|Palestine|43831|44196|Annual|44286|19-ECW-MYRP-0006, SC190207|19-ECW-MYRP-0006, SC190207|19-ECW-MYRP-0006, SC190207|19-ECW-MYRP-0006, SC190207|19-ECW-MYRP-0006, SC190207|19-ECW-MYRP-0006, SC190207|19-ECW-MYRP-0006, SC190207|19-ECW-MYRP-0006, SC190207|||</v>
      </c>
    </row>
    <row r="26" spans="1:20" ht="48.95" customHeight="1">
      <c r="A26" s="175"/>
      <c r="B26" s="22"/>
      <c r="C26" s="246"/>
      <c r="D26" s="251"/>
      <c r="E26" s="252" t="s">
        <v>264</v>
      </c>
      <c r="F26" s="253"/>
      <c r="G26" s="254"/>
      <c r="H26" s="261"/>
      <c r="I26" s="256"/>
      <c r="J26" s="257"/>
      <c r="K26" s="258"/>
      <c r="L26" s="256"/>
      <c r="M26" s="256"/>
      <c r="N26" s="259"/>
      <c r="O26" s="256"/>
      <c r="P26" s="257"/>
      <c r="Q26" s="260"/>
      <c r="R26" s="260"/>
      <c r="S26" s="195"/>
      <c r="T26" s="47" t="str">
        <f>'A0 - Report information'!$C$2</f>
        <v>MYRP|No|Palestine|43831|44196|Annual|44286|19-ECW-MYRP-0006, SC190207|19-ECW-MYRP-0006, SC190207|19-ECW-MYRP-0006, SC190207|19-ECW-MYRP-0006, SC190207|19-ECW-MYRP-0006, SC190207|19-ECW-MYRP-0006, SC190207|19-ECW-MYRP-0006, SC190207|19-ECW-MYRP-0006, SC190207|||</v>
      </c>
    </row>
    <row r="27" spans="1:20" ht="48.95" customHeight="1">
      <c r="A27" s="175"/>
      <c r="B27" s="22"/>
      <c r="C27" s="246"/>
      <c r="D27" s="251"/>
      <c r="E27" s="252" t="s">
        <v>264</v>
      </c>
      <c r="F27" s="253"/>
      <c r="G27" s="254"/>
      <c r="H27" s="261"/>
      <c r="I27" s="256"/>
      <c r="J27" s="257"/>
      <c r="K27" s="258"/>
      <c r="L27" s="256"/>
      <c r="M27" s="256"/>
      <c r="N27" s="259"/>
      <c r="O27" s="256"/>
      <c r="P27" s="257"/>
      <c r="Q27" s="260"/>
      <c r="R27" s="260"/>
      <c r="S27" s="195"/>
      <c r="T27" s="47" t="str">
        <f>'A0 - Report information'!$C$2</f>
        <v>MYRP|No|Palestine|43831|44196|Annual|44286|19-ECW-MYRP-0006, SC190207|19-ECW-MYRP-0006, SC190207|19-ECW-MYRP-0006, SC190207|19-ECW-MYRP-0006, SC190207|19-ECW-MYRP-0006, SC190207|19-ECW-MYRP-0006, SC190207|19-ECW-MYRP-0006, SC190207|19-ECW-MYRP-0006, SC190207|||</v>
      </c>
    </row>
    <row r="28" spans="1:20" ht="48.95" customHeight="1">
      <c r="A28" s="175"/>
      <c r="B28" s="22"/>
      <c r="C28" s="246"/>
      <c r="D28" s="251"/>
      <c r="E28" s="252" t="s">
        <v>264</v>
      </c>
      <c r="F28" s="253"/>
      <c r="G28" s="254"/>
      <c r="H28" s="261"/>
      <c r="I28" s="265"/>
      <c r="J28" s="266"/>
      <c r="K28" s="267"/>
      <c r="L28" s="265"/>
      <c r="M28" s="265"/>
      <c r="N28" s="268"/>
      <c r="O28" s="265"/>
      <c r="P28" s="266"/>
      <c r="Q28" s="269"/>
      <c r="R28" s="269"/>
      <c r="S28" s="195"/>
      <c r="T28" s="47" t="str">
        <f>'A0 - Report information'!$C$2</f>
        <v>MYRP|No|Palestine|43831|44196|Annual|44286|19-ECW-MYRP-0006, SC190207|19-ECW-MYRP-0006, SC190207|19-ECW-MYRP-0006, SC190207|19-ECW-MYRP-0006, SC190207|19-ECW-MYRP-0006, SC190207|19-ECW-MYRP-0006, SC190207|19-ECW-MYRP-0006, SC190207|19-ECW-MYRP-0006, SC190207|||</v>
      </c>
    </row>
    <row r="29" spans="1:20" ht="48.95" customHeight="1">
      <c r="A29" s="175"/>
      <c r="B29" s="22"/>
      <c r="C29" s="246"/>
      <c r="D29" s="251"/>
      <c r="E29" s="252" t="s">
        <v>264</v>
      </c>
      <c r="F29" s="253"/>
      <c r="G29" s="254"/>
      <c r="H29" s="261"/>
      <c r="I29" s="256"/>
      <c r="J29" s="257"/>
      <c r="K29" s="258"/>
      <c r="L29" s="256"/>
      <c r="M29" s="256"/>
      <c r="N29" s="259"/>
      <c r="O29" s="256"/>
      <c r="P29" s="257"/>
      <c r="Q29" s="260"/>
      <c r="R29" s="260"/>
      <c r="S29" s="195"/>
      <c r="T29" s="47" t="str">
        <f>'A0 - Report information'!$C$2</f>
        <v>MYRP|No|Palestine|43831|44196|Annual|44286|19-ECW-MYRP-0006, SC190207|19-ECW-MYRP-0006, SC190207|19-ECW-MYRP-0006, SC190207|19-ECW-MYRP-0006, SC190207|19-ECW-MYRP-0006, SC190207|19-ECW-MYRP-0006, SC190207|19-ECW-MYRP-0006, SC190207|19-ECW-MYRP-0006, SC190207|||</v>
      </c>
    </row>
    <row r="30" spans="1:20" ht="48.95" customHeight="1">
      <c r="A30" s="175"/>
      <c r="B30" s="22"/>
      <c r="C30" s="246"/>
      <c r="D30" s="251"/>
      <c r="E30" s="252" t="s">
        <v>264</v>
      </c>
      <c r="F30" s="253"/>
      <c r="G30" s="254"/>
      <c r="H30" s="261"/>
      <c r="I30" s="256"/>
      <c r="J30" s="257"/>
      <c r="K30" s="258"/>
      <c r="L30" s="256"/>
      <c r="M30" s="256"/>
      <c r="N30" s="259"/>
      <c r="O30" s="256"/>
      <c r="P30" s="257"/>
      <c r="Q30" s="260"/>
      <c r="R30" s="260"/>
      <c r="S30" s="195"/>
      <c r="T30" s="47" t="str">
        <f>'A0 - Report information'!$C$2</f>
        <v>MYRP|No|Palestine|43831|44196|Annual|44286|19-ECW-MYRP-0006, SC190207|19-ECW-MYRP-0006, SC190207|19-ECW-MYRP-0006, SC190207|19-ECW-MYRP-0006, SC190207|19-ECW-MYRP-0006, SC190207|19-ECW-MYRP-0006, SC190207|19-ECW-MYRP-0006, SC190207|19-ECW-MYRP-0006, SC190207|||</v>
      </c>
    </row>
    <row r="31" spans="1:20" ht="48.95" customHeight="1">
      <c r="A31" s="175"/>
      <c r="B31" s="22"/>
      <c r="C31" s="246"/>
      <c r="D31" s="251"/>
      <c r="E31" s="252" t="s">
        <v>264</v>
      </c>
      <c r="F31" s="253"/>
      <c r="G31" s="254"/>
      <c r="H31" s="261"/>
      <c r="I31" s="262"/>
      <c r="J31" s="263"/>
      <c r="K31" s="258"/>
      <c r="L31" s="262"/>
      <c r="M31" s="262"/>
      <c r="N31" s="259"/>
      <c r="O31" s="262"/>
      <c r="P31" s="263"/>
      <c r="Q31" s="264"/>
      <c r="R31" s="264"/>
      <c r="S31" s="195"/>
      <c r="T31" s="47" t="str">
        <f>'A0 - Report information'!$C$2</f>
        <v>MYRP|No|Palestine|43831|44196|Annual|44286|19-ECW-MYRP-0006, SC190207|19-ECW-MYRP-0006, SC190207|19-ECW-MYRP-0006, SC190207|19-ECW-MYRP-0006, SC190207|19-ECW-MYRP-0006, SC190207|19-ECW-MYRP-0006, SC190207|19-ECW-MYRP-0006, SC190207|19-ECW-MYRP-0006, SC190207|||</v>
      </c>
    </row>
    <row r="32" spans="1:20" ht="48.95" customHeight="1">
      <c r="A32" s="175"/>
      <c r="B32" s="22"/>
      <c r="C32" s="246"/>
      <c r="D32" s="251"/>
      <c r="E32" s="252" t="s">
        <v>264</v>
      </c>
      <c r="F32" s="253"/>
      <c r="G32" s="254"/>
      <c r="H32" s="261"/>
      <c r="I32" s="256"/>
      <c r="J32" s="257"/>
      <c r="K32" s="258"/>
      <c r="L32" s="256"/>
      <c r="M32" s="256"/>
      <c r="N32" s="259"/>
      <c r="O32" s="256"/>
      <c r="P32" s="257"/>
      <c r="Q32" s="260"/>
      <c r="R32" s="260"/>
      <c r="S32" s="195"/>
      <c r="T32" s="47" t="str">
        <f>'A0 - Report information'!$C$2</f>
        <v>MYRP|No|Palestine|43831|44196|Annual|44286|19-ECW-MYRP-0006, SC190207|19-ECW-MYRP-0006, SC190207|19-ECW-MYRP-0006, SC190207|19-ECW-MYRP-0006, SC190207|19-ECW-MYRP-0006, SC190207|19-ECW-MYRP-0006, SC190207|19-ECW-MYRP-0006, SC190207|19-ECW-MYRP-0006, SC190207|||</v>
      </c>
    </row>
    <row r="33" spans="1:20" ht="48.95" customHeight="1">
      <c r="A33" s="175"/>
      <c r="B33" s="22"/>
      <c r="C33" s="246"/>
      <c r="D33" s="251"/>
      <c r="E33" s="252" t="s">
        <v>264</v>
      </c>
      <c r="F33" s="253"/>
      <c r="G33" s="254"/>
      <c r="H33" s="261"/>
      <c r="I33" s="256"/>
      <c r="J33" s="257"/>
      <c r="K33" s="258"/>
      <c r="L33" s="256"/>
      <c r="M33" s="256"/>
      <c r="N33" s="259"/>
      <c r="O33" s="256"/>
      <c r="P33" s="257"/>
      <c r="Q33" s="260"/>
      <c r="R33" s="260"/>
      <c r="S33" s="195"/>
      <c r="T33" s="47" t="str">
        <f>'A0 - Report information'!$C$2</f>
        <v>MYRP|No|Palestine|43831|44196|Annual|44286|19-ECW-MYRP-0006, SC190207|19-ECW-MYRP-0006, SC190207|19-ECW-MYRP-0006, SC190207|19-ECW-MYRP-0006, SC190207|19-ECW-MYRP-0006, SC190207|19-ECW-MYRP-0006, SC190207|19-ECW-MYRP-0006, SC190207|19-ECW-MYRP-0006, SC190207|||</v>
      </c>
    </row>
    <row r="34" spans="1:20" ht="48.95" customHeight="1">
      <c r="A34" s="175"/>
      <c r="B34" s="22"/>
      <c r="C34" s="246"/>
      <c r="D34" s="251"/>
      <c r="E34" s="252" t="s">
        <v>264</v>
      </c>
      <c r="F34" s="253"/>
      <c r="G34" s="254"/>
      <c r="H34" s="261"/>
      <c r="I34" s="262"/>
      <c r="J34" s="263"/>
      <c r="K34" s="258"/>
      <c r="L34" s="262"/>
      <c r="M34" s="262"/>
      <c r="N34" s="259"/>
      <c r="O34" s="262"/>
      <c r="P34" s="263"/>
      <c r="Q34" s="264"/>
      <c r="R34" s="264"/>
      <c r="S34" s="195"/>
      <c r="T34" s="47" t="str">
        <f>'A0 - Report information'!$C$2</f>
        <v>MYRP|No|Palestine|43831|44196|Annual|44286|19-ECW-MYRP-0006, SC190207|19-ECW-MYRP-0006, SC190207|19-ECW-MYRP-0006, SC190207|19-ECW-MYRP-0006, SC190207|19-ECW-MYRP-0006, SC190207|19-ECW-MYRP-0006, SC190207|19-ECW-MYRP-0006, SC190207|19-ECW-MYRP-0006, SC190207|||</v>
      </c>
    </row>
    <row r="35" spans="1:20" ht="48.95" customHeight="1">
      <c r="A35" s="175"/>
      <c r="B35" s="22"/>
      <c r="C35" s="246"/>
      <c r="D35" s="251"/>
      <c r="E35" s="252" t="s">
        <v>264</v>
      </c>
      <c r="F35" s="253"/>
      <c r="G35" s="254"/>
      <c r="H35" s="261"/>
      <c r="I35" s="256"/>
      <c r="J35" s="257"/>
      <c r="K35" s="258"/>
      <c r="L35" s="256"/>
      <c r="M35" s="256"/>
      <c r="N35" s="259"/>
      <c r="O35" s="256"/>
      <c r="P35" s="257"/>
      <c r="Q35" s="260"/>
      <c r="R35" s="260"/>
      <c r="S35" s="195"/>
      <c r="T35" s="47" t="str">
        <f>'A0 - Report information'!$C$2</f>
        <v>MYRP|No|Palestine|43831|44196|Annual|44286|19-ECW-MYRP-0006, SC190207|19-ECW-MYRP-0006, SC190207|19-ECW-MYRP-0006, SC190207|19-ECW-MYRP-0006, SC190207|19-ECW-MYRP-0006, SC190207|19-ECW-MYRP-0006, SC190207|19-ECW-MYRP-0006, SC190207|19-ECW-MYRP-0006, SC190207|||</v>
      </c>
    </row>
    <row r="36" spans="1:20" ht="48.95" customHeight="1">
      <c r="A36" s="175"/>
      <c r="B36" s="22"/>
      <c r="C36" s="246"/>
      <c r="D36" s="251"/>
      <c r="E36" s="252" t="s">
        <v>264</v>
      </c>
      <c r="F36" s="253"/>
      <c r="G36" s="254"/>
      <c r="H36" s="261"/>
      <c r="I36" s="256"/>
      <c r="J36" s="257"/>
      <c r="K36" s="258"/>
      <c r="L36" s="256"/>
      <c r="M36" s="256"/>
      <c r="N36" s="259"/>
      <c r="O36" s="256"/>
      <c r="P36" s="257"/>
      <c r="Q36" s="260"/>
      <c r="R36" s="260"/>
      <c r="S36" s="195"/>
      <c r="T36" s="47" t="str">
        <f>'A0 - Report information'!$C$2</f>
        <v>MYRP|No|Palestine|43831|44196|Annual|44286|19-ECW-MYRP-0006, SC190207|19-ECW-MYRP-0006, SC190207|19-ECW-MYRP-0006, SC190207|19-ECW-MYRP-0006, SC190207|19-ECW-MYRP-0006, SC190207|19-ECW-MYRP-0006, SC190207|19-ECW-MYRP-0006, SC190207|19-ECW-MYRP-0006, SC190207|||</v>
      </c>
    </row>
    <row r="37" spans="1:20" ht="48.95" customHeight="1">
      <c r="A37" s="175"/>
      <c r="B37" s="22"/>
      <c r="C37" s="246"/>
      <c r="D37" s="251"/>
      <c r="E37" s="252" t="s">
        <v>264</v>
      </c>
      <c r="F37" s="253"/>
      <c r="G37" s="254"/>
      <c r="H37" s="261"/>
      <c r="I37" s="262"/>
      <c r="J37" s="263"/>
      <c r="K37" s="258"/>
      <c r="L37" s="262"/>
      <c r="M37" s="262"/>
      <c r="N37" s="259"/>
      <c r="O37" s="262"/>
      <c r="P37" s="263"/>
      <c r="Q37" s="264"/>
      <c r="R37" s="264"/>
      <c r="S37" s="195"/>
      <c r="T37" s="47" t="str">
        <f>'A0 - Report information'!$C$2</f>
        <v>MYRP|No|Palestine|43831|44196|Annual|44286|19-ECW-MYRP-0006, SC190207|19-ECW-MYRP-0006, SC190207|19-ECW-MYRP-0006, SC190207|19-ECW-MYRP-0006, SC190207|19-ECW-MYRP-0006, SC190207|19-ECW-MYRP-0006, SC190207|19-ECW-MYRP-0006, SC190207|19-ECW-MYRP-0006, SC190207|||</v>
      </c>
    </row>
    <row r="38" spans="1:20" ht="48.95" customHeight="1">
      <c r="A38" s="175"/>
      <c r="B38" s="22"/>
      <c r="C38" s="246"/>
      <c r="D38" s="251"/>
      <c r="E38" s="252" t="s">
        <v>264</v>
      </c>
      <c r="F38" s="253"/>
      <c r="G38" s="254"/>
      <c r="H38" s="261"/>
      <c r="I38" s="256"/>
      <c r="J38" s="257"/>
      <c r="K38" s="258"/>
      <c r="L38" s="256"/>
      <c r="M38" s="256"/>
      <c r="N38" s="259"/>
      <c r="O38" s="256"/>
      <c r="P38" s="257"/>
      <c r="Q38" s="260"/>
      <c r="R38" s="260"/>
      <c r="S38" s="195"/>
      <c r="T38" s="47" t="str">
        <f>'A0 - Report information'!$C$2</f>
        <v>MYRP|No|Palestine|43831|44196|Annual|44286|19-ECW-MYRP-0006, SC190207|19-ECW-MYRP-0006, SC190207|19-ECW-MYRP-0006, SC190207|19-ECW-MYRP-0006, SC190207|19-ECW-MYRP-0006, SC190207|19-ECW-MYRP-0006, SC190207|19-ECW-MYRP-0006, SC190207|19-ECW-MYRP-0006, SC190207|||</v>
      </c>
    </row>
    <row r="39" spans="1:20" ht="48.95" customHeight="1">
      <c r="A39" s="175"/>
      <c r="B39" s="22"/>
      <c r="C39" s="246"/>
      <c r="D39" s="251"/>
      <c r="E39" s="252" t="s">
        <v>264</v>
      </c>
      <c r="F39" s="253"/>
      <c r="G39" s="254"/>
      <c r="H39" s="261"/>
      <c r="I39" s="256"/>
      <c r="J39" s="257"/>
      <c r="K39" s="258"/>
      <c r="L39" s="256"/>
      <c r="M39" s="256"/>
      <c r="N39" s="259"/>
      <c r="O39" s="256"/>
      <c r="P39" s="257"/>
      <c r="Q39" s="260"/>
      <c r="R39" s="260"/>
      <c r="S39" s="195"/>
      <c r="T39" s="47" t="str">
        <f>'A0 - Report information'!$C$2</f>
        <v>MYRP|No|Palestine|43831|44196|Annual|44286|19-ECW-MYRP-0006, SC190207|19-ECW-MYRP-0006, SC190207|19-ECW-MYRP-0006, SC190207|19-ECW-MYRP-0006, SC190207|19-ECW-MYRP-0006, SC190207|19-ECW-MYRP-0006, SC190207|19-ECW-MYRP-0006, SC190207|19-ECW-MYRP-0006, SC190207|||</v>
      </c>
    </row>
    <row r="40" spans="1:20" ht="48.95" customHeight="1">
      <c r="A40" s="192"/>
      <c r="B40" s="22"/>
      <c r="C40" s="246"/>
      <c r="D40" s="251"/>
      <c r="E40" s="252" t="s">
        <v>264</v>
      </c>
      <c r="F40" s="253"/>
      <c r="G40" s="254"/>
      <c r="H40" s="270"/>
      <c r="I40" s="271"/>
      <c r="J40" s="272"/>
      <c r="K40" s="273"/>
      <c r="L40" s="274"/>
      <c r="M40" s="274"/>
      <c r="N40" s="275"/>
      <c r="O40" s="271"/>
      <c r="P40" s="272"/>
      <c r="Q40" s="276"/>
      <c r="R40" s="276"/>
      <c r="S40" s="195"/>
      <c r="T40" s="68" t="str">
        <f>'A0 - Report information'!$C$2</f>
        <v>MYRP|No|Palestine|43831|44196|Annual|44286|19-ECW-MYRP-0006, SC190207|19-ECW-MYRP-0006, SC190207|19-ECW-MYRP-0006, SC190207|19-ECW-MYRP-0006, SC190207|19-ECW-MYRP-0006, SC190207|19-ECW-MYRP-0006, SC190207|19-ECW-MYRP-0006, SC190207|19-ECW-MYRP-0006, SC190207|||</v>
      </c>
    </row>
    <row r="41" spans="1:20" ht="48.95" customHeight="1">
      <c r="A41" s="192"/>
      <c r="B41" s="22"/>
      <c r="C41" s="246"/>
      <c r="D41" s="251"/>
      <c r="E41" s="252" t="s">
        <v>264</v>
      </c>
      <c r="F41" s="253"/>
      <c r="G41" s="254"/>
      <c r="H41" s="261"/>
      <c r="I41" s="271"/>
      <c r="J41" s="272"/>
      <c r="K41" s="273"/>
      <c r="L41" s="274"/>
      <c r="M41" s="274"/>
      <c r="N41" s="275"/>
      <c r="O41" s="271"/>
      <c r="P41" s="272"/>
      <c r="Q41" s="276"/>
      <c r="R41" s="276"/>
      <c r="S41" s="195"/>
      <c r="T41" s="69" t="str">
        <f>'A0 - Report information'!$C$2</f>
        <v>MYRP|No|Palestine|43831|44196|Annual|44286|19-ECW-MYRP-0006, SC190207|19-ECW-MYRP-0006, SC190207|19-ECW-MYRP-0006, SC190207|19-ECW-MYRP-0006, SC190207|19-ECW-MYRP-0006, SC190207|19-ECW-MYRP-0006, SC190207|19-ECW-MYRP-0006, SC190207|19-ECW-MYRP-0006, SC190207|||</v>
      </c>
    </row>
    <row r="42" spans="1:20" ht="48.95" customHeight="1">
      <c r="A42" s="192"/>
      <c r="B42" s="22"/>
      <c r="C42" s="246"/>
      <c r="D42" s="251"/>
      <c r="E42" s="252" t="s">
        <v>264</v>
      </c>
      <c r="F42" s="253"/>
      <c r="G42" s="254"/>
      <c r="H42" s="261"/>
      <c r="I42" s="271"/>
      <c r="J42" s="272"/>
      <c r="K42" s="273"/>
      <c r="L42" s="274"/>
      <c r="M42" s="274"/>
      <c r="N42" s="275"/>
      <c r="O42" s="271"/>
      <c r="P42" s="272"/>
      <c r="Q42" s="276"/>
      <c r="R42" s="276"/>
      <c r="S42" s="195"/>
      <c r="T42" s="69" t="str">
        <f>'A0 - Report information'!$C$2</f>
        <v>MYRP|No|Palestine|43831|44196|Annual|44286|19-ECW-MYRP-0006, SC190207|19-ECW-MYRP-0006, SC190207|19-ECW-MYRP-0006, SC190207|19-ECW-MYRP-0006, SC190207|19-ECW-MYRP-0006, SC190207|19-ECW-MYRP-0006, SC190207|19-ECW-MYRP-0006, SC190207|19-ECW-MYRP-0006, SC190207|||</v>
      </c>
    </row>
    <row r="43" spans="1:20" ht="48.95" customHeight="1">
      <c r="A43" s="192"/>
      <c r="B43" s="22"/>
      <c r="C43" s="246"/>
      <c r="D43" s="251"/>
      <c r="E43" s="252" t="s">
        <v>264</v>
      </c>
      <c r="F43" s="253"/>
      <c r="G43" s="254"/>
      <c r="H43" s="261"/>
      <c r="I43" s="271"/>
      <c r="J43" s="272"/>
      <c r="K43" s="273"/>
      <c r="L43" s="274"/>
      <c r="M43" s="274"/>
      <c r="N43" s="275"/>
      <c r="O43" s="271"/>
      <c r="P43" s="272"/>
      <c r="Q43" s="276"/>
      <c r="R43" s="276"/>
      <c r="S43" s="195"/>
      <c r="T43" s="69" t="str">
        <f>'A0 - Report information'!$C$2</f>
        <v>MYRP|No|Palestine|43831|44196|Annual|44286|19-ECW-MYRP-0006, SC190207|19-ECW-MYRP-0006, SC190207|19-ECW-MYRP-0006, SC190207|19-ECW-MYRP-0006, SC190207|19-ECW-MYRP-0006, SC190207|19-ECW-MYRP-0006, SC190207|19-ECW-MYRP-0006, SC190207|19-ECW-MYRP-0006, SC190207|||</v>
      </c>
    </row>
    <row r="44" spans="1:20" ht="48.95" customHeight="1">
      <c r="A44" s="192"/>
      <c r="B44" s="22"/>
      <c r="C44" s="246"/>
      <c r="D44" s="251"/>
      <c r="E44" s="252" t="s">
        <v>264</v>
      </c>
      <c r="F44" s="253"/>
      <c r="G44" s="254"/>
      <c r="H44" s="261"/>
      <c r="I44" s="271"/>
      <c r="J44" s="272"/>
      <c r="K44" s="273"/>
      <c r="L44" s="274"/>
      <c r="M44" s="274"/>
      <c r="N44" s="275"/>
      <c r="O44" s="271"/>
      <c r="P44" s="272"/>
      <c r="Q44" s="276"/>
      <c r="R44" s="276"/>
      <c r="S44" s="195"/>
      <c r="T44" s="69" t="str">
        <f>'A0 - Report information'!$C$2</f>
        <v>MYRP|No|Palestine|43831|44196|Annual|44286|19-ECW-MYRP-0006, SC190207|19-ECW-MYRP-0006, SC190207|19-ECW-MYRP-0006, SC190207|19-ECW-MYRP-0006, SC190207|19-ECW-MYRP-0006, SC190207|19-ECW-MYRP-0006, SC190207|19-ECW-MYRP-0006, SC190207|19-ECW-MYRP-0006, SC190207|||</v>
      </c>
    </row>
    <row r="45" spans="1:20" ht="48.95" customHeight="1">
      <c r="A45" s="192"/>
      <c r="B45" s="22"/>
      <c r="C45" s="246"/>
      <c r="D45" s="251"/>
      <c r="E45" s="252" t="s">
        <v>264</v>
      </c>
      <c r="F45" s="253"/>
      <c r="G45" s="254"/>
      <c r="H45" s="261"/>
      <c r="I45" s="271"/>
      <c r="J45" s="272"/>
      <c r="K45" s="273"/>
      <c r="L45" s="274"/>
      <c r="M45" s="274"/>
      <c r="N45" s="275"/>
      <c r="O45" s="271"/>
      <c r="P45" s="272"/>
      <c r="Q45" s="276"/>
      <c r="R45" s="276"/>
      <c r="S45" s="195"/>
      <c r="T45" s="69" t="str">
        <f>'A0 - Report information'!$C$2</f>
        <v>MYRP|No|Palestine|43831|44196|Annual|44286|19-ECW-MYRP-0006, SC190207|19-ECW-MYRP-0006, SC190207|19-ECW-MYRP-0006, SC190207|19-ECW-MYRP-0006, SC190207|19-ECW-MYRP-0006, SC190207|19-ECW-MYRP-0006, SC190207|19-ECW-MYRP-0006, SC190207|19-ECW-MYRP-0006, SC190207|||</v>
      </c>
    </row>
    <row r="46" spans="1:20" ht="48.95" customHeight="1">
      <c r="A46" s="192"/>
      <c r="B46" s="22"/>
      <c r="C46" s="246"/>
      <c r="D46" s="251"/>
      <c r="E46" s="252" t="s">
        <v>264</v>
      </c>
      <c r="F46" s="253"/>
      <c r="G46" s="254"/>
      <c r="H46" s="261"/>
      <c r="I46" s="271"/>
      <c r="J46" s="272"/>
      <c r="K46" s="273"/>
      <c r="L46" s="274"/>
      <c r="M46" s="274"/>
      <c r="N46" s="275"/>
      <c r="O46" s="271"/>
      <c r="P46" s="272"/>
      <c r="Q46" s="276"/>
      <c r="R46" s="276"/>
      <c r="S46" s="195"/>
      <c r="T46" s="69" t="str">
        <f>'A0 - Report information'!$C$2</f>
        <v>MYRP|No|Palestine|43831|44196|Annual|44286|19-ECW-MYRP-0006, SC190207|19-ECW-MYRP-0006, SC190207|19-ECW-MYRP-0006, SC190207|19-ECW-MYRP-0006, SC190207|19-ECW-MYRP-0006, SC190207|19-ECW-MYRP-0006, SC190207|19-ECW-MYRP-0006, SC190207|19-ECW-MYRP-0006, SC190207|||</v>
      </c>
    </row>
    <row r="47" spans="1:20" ht="48.95" customHeight="1">
      <c r="A47" s="192"/>
      <c r="B47" s="22"/>
      <c r="C47" s="246"/>
      <c r="D47" s="251"/>
      <c r="E47" s="252" t="s">
        <v>264</v>
      </c>
      <c r="F47" s="253"/>
      <c r="G47" s="254"/>
      <c r="H47" s="261"/>
      <c r="I47" s="271"/>
      <c r="J47" s="272"/>
      <c r="K47" s="273"/>
      <c r="L47" s="274"/>
      <c r="M47" s="274"/>
      <c r="N47" s="275"/>
      <c r="O47" s="271"/>
      <c r="P47" s="272"/>
      <c r="Q47" s="276"/>
      <c r="R47" s="276"/>
      <c r="S47" s="195"/>
      <c r="T47" s="69" t="str">
        <f>'A0 - Report information'!$C$2</f>
        <v>MYRP|No|Palestine|43831|44196|Annual|44286|19-ECW-MYRP-0006, SC190207|19-ECW-MYRP-0006, SC190207|19-ECW-MYRP-0006, SC190207|19-ECW-MYRP-0006, SC190207|19-ECW-MYRP-0006, SC190207|19-ECW-MYRP-0006, SC190207|19-ECW-MYRP-0006, SC190207|19-ECW-MYRP-0006, SC190207|||</v>
      </c>
    </row>
    <row r="48" spans="1:20" ht="48.95" customHeight="1">
      <c r="A48" s="192"/>
      <c r="B48" s="22"/>
      <c r="C48" s="246"/>
      <c r="D48" s="251"/>
      <c r="E48" s="252" t="s">
        <v>264</v>
      </c>
      <c r="F48" s="253"/>
      <c r="G48" s="254"/>
      <c r="H48" s="277"/>
      <c r="I48" s="278"/>
      <c r="J48" s="279"/>
      <c r="K48" s="273"/>
      <c r="L48" s="274"/>
      <c r="M48" s="274"/>
      <c r="N48" s="280"/>
      <c r="O48" s="278"/>
      <c r="P48" s="279"/>
      <c r="Q48" s="276"/>
      <c r="R48" s="276"/>
      <c r="S48" s="195"/>
      <c r="T48" s="69" t="str">
        <f>'A0 - Report information'!$C$2</f>
        <v>MYRP|No|Palestine|43831|44196|Annual|44286|19-ECW-MYRP-0006, SC190207|19-ECW-MYRP-0006, SC190207|19-ECW-MYRP-0006, SC190207|19-ECW-MYRP-0006, SC190207|19-ECW-MYRP-0006, SC190207|19-ECW-MYRP-0006, SC190207|19-ECW-MYRP-0006, SC190207|19-ECW-MYRP-0006, SC190207|||</v>
      </c>
    </row>
    <row r="50" spans="6:7">
      <c r="F50"/>
      <c r="G50"/>
    </row>
    <row r="51" spans="6:7">
      <c r="F51"/>
      <c r="G51"/>
    </row>
    <row r="52" spans="6:7">
      <c r="F52"/>
      <c r="G52"/>
    </row>
  </sheetData>
  <sheetProtection sheet="1" selectLockedCells="1"/>
  <mergeCells count="8">
    <mergeCell ref="A7:A9"/>
    <mergeCell ref="A13:A18"/>
    <mergeCell ref="H3:P3"/>
    <mergeCell ref="E4:E5"/>
    <mergeCell ref="F4:F5"/>
    <mergeCell ref="H4:J4"/>
    <mergeCell ref="K4:M4"/>
    <mergeCell ref="N4:P4"/>
  </mergeCells>
  <conditionalFormatting sqref="G8 F13:G48 G12 F11:G11 F7:G7 H7:H19 G10 H21:H48">
    <cfRule type="containsText" dxfId="277" priority="3" operator="containsText" text="Program specific">
      <formula>NOT(ISERROR(SEARCH("Program specific",F7)))</formula>
    </cfRule>
  </conditionalFormatting>
  <conditionalFormatting sqref="F10">
    <cfRule type="containsText" dxfId="276" priority="2" operator="containsText" text="Program specific">
      <formula>NOT(ISERROR(SEARCH("Program specific",F10)))</formula>
    </cfRule>
  </conditionalFormatting>
  <conditionalFormatting sqref="H20">
    <cfRule type="containsText" dxfId="275" priority="1" operator="containsText" text="Program specific">
      <formula>NOT(ISERROR(SEARCH("Program specific",H20)))</formula>
    </cfRule>
  </conditionalFormatting>
  <dataValidations count="1">
    <dataValidation type="list" allowBlank="1" showInputMessage="1" showErrorMessage="1" prompt="Select Level first (column B)" sqref="D13:D48" xr:uid="{5A344F7A-A7F3-4566-8F85-DF92DB365552}">
      <formula1>OFFSET(IND10_LIST,MATCH(B13,IND10_LIST,0)-1,1,COUNTIF(IND10_LIST,B13),1)</formula1>
    </dataValidation>
  </dataValidations>
  <pageMargins left="0.7" right="0.7" top="0.75" bottom="0.75" header="0.3" footer="0.3"/>
  <pageSetup orientation="portrait" r:id="rId1"/>
  <drawing r:id="rId2"/>
  <tableParts count="1">
    <tablePart r:id="rId3"/>
  </tableParts>
  <extLst>
    <ext xmlns:x14="http://schemas.microsoft.com/office/spreadsheetml/2009/9/main" uri="{CCE6A557-97BC-4b89-ADB6-D9C93CAAB3DF}">
      <x14:dataValidations xmlns:xm="http://schemas.microsoft.com/office/excel/2006/main" count="4">
        <x14:dataValidation type="list" allowBlank="1" showInputMessage="1" showErrorMessage="1" xr:uid="{82403401-4D7F-4933-92C2-0CF050643389}">
          <x14:formula1>
            <xm:f>'ADMIN - LISTS'!$AE$3:$AE$4</xm:f>
          </x14:formula1>
          <xm:sqref>B7:B48</xm:sqref>
        </x14:dataValidation>
        <x14:dataValidation type="list" allowBlank="1" showInputMessage="1" showErrorMessage="1" xr:uid="{0FAEA78C-4815-440C-A905-3B03FCF331CE}">
          <x14:formula1>
            <xm:f>'ADMIN - LISTS'!$AO$3:$AO$13</xm:f>
          </x14:formula1>
          <xm:sqref>G7:G48</xm:sqref>
        </x14:dataValidation>
        <x14:dataValidation type="list" allowBlank="1" showInputMessage="1" showErrorMessage="1" xr:uid="{E893C0E5-8389-4B34-85C8-325A24F4F261}">
          <x14:formula1>
            <xm:f>'ADMIN - LISTS'!$AM$3:$AM$12</xm:f>
          </x14:formula1>
          <xm:sqref>F7:F48</xm:sqref>
        </x14:dataValidation>
        <x14:dataValidation type="list" allowBlank="1" showInputMessage="1" showErrorMessage="1" xr:uid="{3CB1E421-56E6-429F-9B65-DBD19EC70509}">
          <x14:formula1>
            <xm:f>'ADMIN - LISTS'!$U$3:$U$29</xm:f>
          </x14:formula1>
          <xm:sqref>D7:D12</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990CA-89A9-4DAB-83F5-8B46392D54B5}">
  <dimension ref="A1:T52"/>
  <sheetViews>
    <sheetView showGridLines="0" zoomScale="84" zoomScaleNormal="10" workbookViewId="0">
      <pane xSplit="1" ySplit="6" topLeftCell="D19" activePane="bottomRight" state="frozen"/>
      <selection pane="bottomRight" activeCell="E23" sqref="E23"/>
      <selection pane="bottomLeft" activeCell="A10" sqref="A10"/>
      <selection pane="topRight" activeCell="B1" sqref="B1"/>
    </sheetView>
  </sheetViews>
  <sheetFormatPr defaultColWidth="8.5703125" defaultRowHeight="14.45"/>
  <cols>
    <col min="1" max="1" width="19.5703125" customWidth="1"/>
    <col min="2" max="2" width="22" customWidth="1"/>
    <col min="3" max="3" width="39" customWidth="1"/>
    <col min="4" max="4" width="36.85546875" customWidth="1"/>
    <col min="5" max="5" width="47.140625" customWidth="1"/>
    <col min="6" max="6" width="14.5703125" style="8" customWidth="1"/>
    <col min="7" max="7" width="14" style="8" customWidth="1"/>
    <col min="8" max="8" width="8.85546875" customWidth="1"/>
    <col min="9" max="10" width="13.5703125" style="8" customWidth="1"/>
    <col min="11" max="11" width="8.85546875" style="8" customWidth="1"/>
    <col min="12" max="13" width="13.5703125" style="8" customWidth="1"/>
    <col min="14" max="14" width="8.85546875" style="8" customWidth="1"/>
    <col min="15" max="16" width="13.5703125" customWidth="1"/>
    <col min="17" max="17" width="29.42578125" customWidth="1"/>
    <col min="18" max="18" width="58.42578125" customWidth="1"/>
    <col min="19" max="19" width="117.42578125" customWidth="1"/>
    <col min="20" max="20" width="37" hidden="1" customWidth="1"/>
  </cols>
  <sheetData>
    <row r="1" spans="1:20" ht="33.950000000000003" customHeight="1">
      <c r="B1" s="15"/>
      <c r="C1" s="83" t="s">
        <v>143</v>
      </c>
      <c r="D1" s="83"/>
      <c r="E1" s="83"/>
      <c r="F1" s="83"/>
      <c r="G1" s="83"/>
      <c r="H1" s="83"/>
      <c r="I1" s="46"/>
      <c r="N1"/>
    </row>
    <row r="2" spans="1:20" ht="15.95" customHeight="1">
      <c r="A2" s="169"/>
      <c r="B2" s="169"/>
      <c r="C2" s="170" t="s">
        <v>144</v>
      </c>
      <c r="D2" s="147"/>
      <c r="E2" s="147"/>
      <c r="F2" s="167"/>
      <c r="G2" s="167"/>
      <c r="H2" s="167"/>
      <c r="I2" s="147"/>
      <c r="N2" s="16"/>
    </row>
    <row r="3" spans="1:20" ht="15" customHeight="1">
      <c r="F3"/>
      <c r="G3"/>
      <c r="H3" s="382" t="s">
        <v>145</v>
      </c>
      <c r="I3" s="382"/>
      <c r="J3" s="382"/>
      <c r="K3" s="382"/>
      <c r="L3" s="382"/>
      <c r="M3" s="382"/>
      <c r="N3" s="382"/>
      <c r="O3" s="382"/>
      <c r="P3" s="382"/>
      <c r="R3" s="168"/>
    </row>
    <row r="4" spans="1:20" s="18" customFormat="1" ht="18" customHeight="1">
      <c r="B4" s="228"/>
      <c r="C4" s="229"/>
      <c r="D4" s="229"/>
      <c r="E4" s="383" t="s">
        <v>146</v>
      </c>
      <c r="F4" s="384" t="s">
        <v>147</v>
      </c>
      <c r="G4" s="230"/>
      <c r="H4" s="385" t="s">
        <v>148</v>
      </c>
      <c r="I4" s="385"/>
      <c r="J4" s="385"/>
      <c r="K4" s="385" t="s">
        <v>149</v>
      </c>
      <c r="L4" s="385"/>
      <c r="M4" s="385"/>
      <c r="N4" s="386" t="s">
        <v>150</v>
      </c>
      <c r="O4" s="386"/>
      <c r="P4" s="386"/>
    </row>
    <row r="5" spans="1:20" s="196" customFormat="1" ht="17.100000000000001" customHeight="1">
      <c r="B5" s="231" t="s">
        <v>23</v>
      </c>
      <c r="C5" s="303" t="s">
        <v>151</v>
      </c>
      <c r="D5" s="303" t="s">
        <v>152</v>
      </c>
      <c r="E5" s="383"/>
      <c r="F5" s="384"/>
      <c r="G5" s="232"/>
      <c r="H5" s="197" t="s">
        <v>153</v>
      </c>
      <c r="I5" s="197" t="s">
        <v>154</v>
      </c>
      <c r="J5" s="198" t="s">
        <v>155</v>
      </c>
      <c r="K5" s="197"/>
      <c r="L5" s="197" t="s">
        <v>154</v>
      </c>
      <c r="M5" s="198" t="s">
        <v>155</v>
      </c>
      <c r="N5" s="199"/>
      <c r="O5" s="197" t="s">
        <v>154</v>
      </c>
      <c r="P5" s="198" t="s">
        <v>155</v>
      </c>
      <c r="Q5" s="200" t="s">
        <v>151</v>
      </c>
      <c r="R5" s="200" t="s">
        <v>151</v>
      </c>
    </row>
    <row r="6" spans="1:20" s="5" customFormat="1" ht="42" customHeight="1">
      <c r="B6" s="227" t="s">
        <v>156</v>
      </c>
      <c r="C6" s="227" t="s">
        <v>157</v>
      </c>
      <c r="D6" s="206" t="s">
        <v>84</v>
      </c>
      <c r="E6" s="227" t="s">
        <v>158</v>
      </c>
      <c r="F6" s="227" t="s">
        <v>159</v>
      </c>
      <c r="G6" s="227" t="s">
        <v>160</v>
      </c>
      <c r="H6" s="207" t="s">
        <v>161</v>
      </c>
      <c r="I6" s="208" t="s">
        <v>162</v>
      </c>
      <c r="J6" s="208" t="s">
        <v>163</v>
      </c>
      <c r="K6" s="207" t="s">
        <v>164</v>
      </c>
      <c r="L6" s="208" t="s">
        <v>165</v>
      </c>
      <c r="M6" s="208" t="s">
        <v>166</v>
      </c>
      <c r="N6" s="207" t="s">
        <v>167</v>
      </c>
      <c r="O6" s="208" t="s">
        <v>168</v>
      </c>
      <c r="P6" s="208" t="s">
        <v>169</v>
      </c>
      <c r="Q6" s="209" t="s">
        <v>170</v>
      </c>
      <c r="R6" s="287" t="s">
        <v>171</v>
      </c>
      <c r="S6" s="207" t="s">
        <v>172</v>
      </c>
      <c r="T6" s="217" t="s">
        <v>42</v>
      </c>
    </row>
    <row r="7" spans="1:20" ht="74.099999999999994" customHeight="1">
      <c r="A7" s="379" t="s">
        <v>174</v>
      </c>
      <c r="B7" s="2" t="s">
        <v>175</v>
      </c>
      <c r="C7" s="245"/>
      <c r="D7" s="226" t="s">
        <v>176</v>
      </c>
      <c r="E7" s="248"/>
      <c r="F7" s="238" t="s">
        <v>177</v>
      </c>
      <c r="G7" s="6" t="s">
        <v>178</v>
      </c>
      <c r="H7" s="261" t="s">
        <v>265</v>
      </c>
      <c r="I7" s="265">
        <v>0</v>
      </c>
      <c r="J7" s="266">
        <v>0</v>
      </c>
      <c r="K7" s="267">
        <v>2022</v>
      </c>
      <c r="L7" s="265">
        <v>1200</v>
      </c>
      <c r="M7" s="265">
        <v>600</v>
      </c>
      <c r="N7" s="268">
        <v>2021</v>
      </c>
      <c r="O7" s="265">
        <v>7724</v>
      </c>
      <c r="P7" s="266">
        <v>3924</v>
      </c>
      <c r="Q7" s="269" t="s">
        <v>282</v>
      </c>
      <c r="R7" s="269"/>
      <c r="S7" s="204" t="s">
        <v>180</v>
      </c>
      <c r="T7" s="47" t="str">
        <f>'A0 - Report information'!$C$2</f>
        <v>MYRP|No|Palestine|43831|44196|Annual|44286|19-ECW-MYRP-0006, SC190207|19-ECW-MYRP-0006, SC190207|19-ECW-MYRP-0006, SC190207|19-ECW-MYRP-0006, SC190207|19-ECW-MYRP-0006, SC190207|19-ECW-MYRP-0006, SC190207|19-ECW-MYRP-0006, SC190207|19-ECW-MYRP-0006, SC190207|||</v>
      </c>
    </row>
    <row r="8" spans="1:20" ht="64.349999999999994" customHeight="1">
      <c r="A8" s="379"/>
      <c r="B8" s="2" t="s">
        <v>175</v>
      </c>
      <c r="C8" s="246"/>
      <c r="D8" s="226" t="s">
        <v>181</v>
      </c>
      <c r="E8" s="248"/>
      <c r="F8" s="6" t="s">
        <v>182</v>
      </c>
      <c r="G8" s="292" t="s">
        <v>183</v>
      </c>
      <c r="H8" s="275">
        <v>2019</v>
      </c>
      <c r="I8" s="271">
        <v>0</v>
      </c>
      <c r="J8" s="257">
        <v>0</v>
      </c>
      <c r="K8" s="258">
        <v>2022</v>
      </c>
      <c r="L8" s="271">
        <v>19</v>
      </c>
      <c r="M8" s="256">
        <v>11</v>
      </c>
      <c r="N8" s="259">
        <v>2021</v>
      </c>
      <c r="O8" s="271">
        <v>19</v>
      </c>
      <c r="P8" s="257">
        <v>11</v>
      </c>
      <c r="Q8" s="260" t="s">
        <v>282</v>
      </c>
      <c r="R8" s="260"/>
      <c r="S8" s="9" t="s">
        <v>186</v>
      </c>
      <c r="T8" s="47" t="str">
        <f>'A0 - Report information'!$C$2</f>
        <v>MYRP|No|Palestine|43831|44196|Annual|44286|19-ECW-MYRP-0006, SC190207|19-ECW-MYRP-0006, SC190207|19-ECW-MYRP-0006, SC190207|19-ECW-MYRP-0006, SC190207|19-ECW-MYRP-0006, SC190207|19-ECW-MYRP-0006, SC190207|19-ECW-MYRP-0006, SC190207|19-ECW-MYRP-0006, SC190207|||</v>
      </c>
    </row>
    <row r="9" spans="1:20" ht="93" customHeight="1">
      <c r="A9" s="379"/>
      <c r="B9" s="2" t="s">
        <v>175</v>
      </c>
      <c r="C9" s="246"/>
      <c r="D9" s="9" t="s">
        <v>187</v>
      </c>
      <c r="E9" s="249"/>
      <c r="F9" s="6" t="s">
        <v>177</v>
      </c>
      <c r="G9" s="6" t="s">
        <v>183</v>
      </c>
      <c r="H9" s="255" t="s">
        <v>265</v>
      </c>
      <c r="I9" s="265">
        <v>0</v>
      </c>
      <c r="J9" s="266">
        <v>0</v>
      </c>
      <c r="K9" s="267">
        <v>2022</v>
      </c>
      <c r="L9" s="265">
        <v>442</v>
      </c>
      <c r="M9" s="265">
        <v>265</v>
      </c>
      <c r="N9" s="268">
        <v>2021</v>
      </c>
      <c r="O9" s="265">
        <v>442</v>
      </c>
      <c r="P9" s="266">
        <v>265</v>
      </c>
      <c r="Q9" s="269" t="s">
        <v>282</v>
      </c>
      <c r="R9" s="269"/>
      <c r="S9" s="295" t="s">
        <v>189</v>
      </c>
      <c r="T9" s="68" t="str">
        <f>'A0 - Report information'!$C$2</f>
        <v>MYRP|No|Palestine|43831|44196|Annual|44286|19-ECW-MYRP-0006, SC190207|19-ECW-MYRP-0006, SC190207|19-ECW-MYRP-0006, SC190207|19-ECW-MYRP-0006, SC190207|19-ECW-MYRP-0006, SC190207|19-ECW-MYRP-0006, SC190207|19-ECW-MYRP-0006, SC190207|19-ECW-MYRP-0006, SC190207|||</v>
      </c>
    </row>
    <row r="10" spans="1:20" ht="64.349999999999994" customHeight="1">
      <c r="A10" s="239"/>
      <c r="B10" s="2" t="s">
        <v>175</v>
      </c>
      <c r="C10" s="246"/>
      <c r="D10" s="226" t="s">
        <v>190</v>
      </c>
      <c r="E10" s="248"/>
      <c r="F10" s="238" t="s">
        <v>182</v>
      </c>
      <c r="G10" s="6" t="s">
        <v>191</v>
      </c>
      <c r="H10" s="261" t="s">
        <v>265</v>
      </c>
      <c r="I10" s="256">
        <v>0</v>
      </c>
      <c r="J10" s="257">
        <v>0</v>
      </c>
      <c r="K10" s="258">
        <v>2022</v>
      </c>
      <c r="L10" s="256">
        <v>300</v>
      </c>
      <c r="M10" s="256"/>
      <c r="N10" s="259">
        <v>2021</v>
      </c>
      <c r="O10" s="256">
        <v>208</v>
      </c>
      <c r="P10" s="257">
        <v>106</v>
      </c>
      <c r="Q10" s="260" t="s">
        <v>64</v>
      </c>
      <c r="R10" s="260"/>
      <c r="S10" s="260" t="s">
        <v>283</v>
      </c>
      <c r="T10" s="47" t="str">
        <f>'A0 - Report information'!$C$2</f>
        <v>MYRP|No|Palestine|43831|44196|Annual|44286|19-ECW-MYRP-0006, SC190207|19-ECW-MYRP-0006, SC190207|19-ECW-MYRP-0006, SC190207|19-ECW-MYRP-0006, SC190207|19-ECW-MYRP-0006, SC190207|19-ECW-MYRP-0006, SC190207|19-ECW-MYRP-0006, SC190207|19-ECW-MYRP-0006, SC190207|||</v>
      </c>
    </row>
    <row r="11" spans="1:20" ht="43.5">
      <c r="A11" s="239"/>
      <c r="B11" s="2" t="s">
        <v>175</v>
      </c>
      <c r="C11" s="245"/>
      <c r="D11" s="226" t="s">
        <v>193</v>
      </c>
      <c r="E11" s="248"/>
      <c r="F11" s="238" t="s">
        <v>177</v>
      </c>
      <c r="G11" s="6" t="s">
        <v>191</v>
      </c>
      <c r="H11" s="261" t="s">
        <v>265</v>
      </c>
      <c r="I11" s="256">
        <v>0</v>
      </c>
      <c r="J11" s="257">
        <v>0</v>
      </c>
      <c r="K11" s="258">
        <v>2022</v>
      </c>
      <c r="L11" s="256">
        <v>380</v>
      </c>
      <c r="M11" s="256"/>
      <c r="N11" s="259">
        <v>2021</v>
      </c>
      <c r="O11" s="256">
        <v>215</v>
      </c>
      <c r="P11" s="257">
        <v>105</v>
      </c>
      <c r="Q11" s="260" t="s">
        <v>282</v>
      </c>
      <c r="R11" s="260"/>
      <c r="S11" s="260" t="s">
        <v>195</v>
      </c>
      <c r="T11" s="47" t="str">
        <f>'A0 - Report information'!$C$2</f>
        <v>MYRP|No|Palestine|43831|44196|Annual|44286|19-ECW-MYRP-0006, SC190207|19-ECW-MYRP-0006, SC190207|19-ECW-MYRP-0006, SC190207|19-ECW-MYRP-0006, SC190207|19-ECW-MYRP-0006, SC190207|19-ECW-MYRP-0006, SC190207|19-ECW-MYRP-0006, SC190207|19-ECW-MYRP-0006, SC190207|||</v>
      </c>
    </row>
    <row r="12" spans="1:20" ht="99.95" customHeight="1" thickBot="1">
      <c r="A12" s="239"/>
      <c r="B12" s="244" t="s">
        <v>175</v>
      </c>
      <c r="C12" s="247"/>
      <c r="D12" s="243" t="s">
        <v>196</v>
      </c>
      <c r="E12" s="250"/>
      <c r="F12" s="293" t="s">
        <v>197</v>
      </c>
      <c r="G12" s="294" t="s">
        <v>198</v>
      </c>
      <c r="H12" s="281" t="s">
        <v>265</v>
      </c>
      <c r="I12" s="282">
        <v>0</v>
      </c>
      <c r="J12" s="283">
        <v>0</v>
      </c>
      <c r="K12" s="284">
        <v>2022</v>
      </c>
      <c r="L12" s="282">
        <v>80</v>
      </c>
      <c r="M12" s="282"/>
      <c r="N12" s="285">
        <v>2021</v>
      </c>
      <c r="O12" s="282">
        <f>216</f>
        <v>216</v>
      </c>
      <c r="P12" s="283">
        <v>91</v>
      </c>
      <c r="Q12" s="286" t="s">
        <v>64</v>
      </c>
      <c r="R12" s="286"/>
      <c r="S12" s="298" t="s">
        <v>200</v>
      </c>
      <c r="T12" s="47" t="str">
        <f>'A0 - Report information'!$C$2</f>
        <v>MYRP|No|Palestine|43831|44196|Annual|44286|19-ECW-MYRP-0006, SC190207|19-ECW-MYRP-0006, SC190207|19-ECW-MYRP-0006, SC190207|19-ECW-MYRP-0006, SC190207|19-ECW-MYRP-0006, SC190207|19-ECW-MYRP-0006, SC190207|19-ECW-MYRP-0006, SC190207|19-ECW-MYRP-0006, SC190207|||</v>
      </c>
    </row>
    <row r="13" spans="1:20" ht="44.1" customHeight="1">
      <c r="A13" s="380" t="s">
        <v>201</v>
      </c>
      <c r="B13" s="22" t="s">
        <v>202</v>
      </c>
      <c r="C13" s="246" t="s">
        <v>203</v>
      </c>
      <c r="D13" s="251" t="s">
        <v>204</v>
      </c>
      <c r="E13" s="296" t="s">
        <v>205</v>
      </c>
      <c r="F13" s="253" t="s">
        <v>182</v>
      </c>
      <c r="G13" s="254" t="s">
        <v>178</v>
      </c>
      <c r="H13" s="297" t="s">
        <v>265</v>
      </c>
      <c r="I13" s="256" t="s">
        <v>267</v>
      </c>
      <c r="J13" s="257" t="s">
        <v>268</v>
      </c>
      <c r="K13" s="258">
        <v>2022</v>
      </c>
      <c r="L13" s="256"/>
      <c r="M13" s="256"/>
      <c r="N13" s="259">
        <v>2021</v>
      </c>
      <c r="O13" s="256"/>
      <c r="P13" s="257"/>
      <c r="Q13" s="260" t="s">
        <v>210</v>
      </c>
      <c r="R13" s="260" t="s">
        <v>269</v>
      </c>
      <c r="S13" s="195"/>
      <c r="T13" s="69" t="str">
        <f>'A0 - Report information'!$C$2</f>
        <v>MYRP|No|Palestine|43831|44196|Annual|44286|19-ECW-MYRP-0006, SC190207|19-ECW-MYRP-0006, SC190207|19-ECW-MYRP-0006, SC190207|19-ECW-MYRP-0006, SC190207|19-ECW-MYRP-0006, SC190207|19-ECW-MYRP-0006, SC190207|19-ECW-MYRP-0006, SC190207|19-ECW-MYRP-0006, SC190207|||</v>
      </c>
    </row>
    <row r="14" spans="1:20" ht="48.95" customHeight="1">
      <c r="A14" s="381"/>
      <c r="B14" s="22" t="s">
        <v>175</v>
      </c>
      <c r="C14" s="246" t="s">
        <v>213</v>
      </c>
      <c r="D14" s="251" t="s">
        <v>204</v>
      </c>
      <c r="E14" s="252" t="s">
        <v>214</v>
      </c>
      <c r="F14" s="253" t="s">
        <v>182</v>
      </c>
      <c r="G14" s="254" t="s">
        <v>178</v>
      </c>
      <c r="H14" s="261"/>
      <c r="I14" s="256"/>
      <c r="J14" s="257"/>
      <c r="K14" s="258"/>
      <c r="L14" s="256"/>
      <c r="M14" s="256"/>
      <c r="N14" s="259"/>
      <c r="O14" s="256"/>
      <c r="P14" s="257"/>
      <c r="Q14" s="260"/>
      <c r="R14" s="260"/>
      <c r="S14" s="195"/>
      <c r="T14" s="47" t="str">
        <f>'A0 - Report information'!$C$2</f>
        <v>MYRP|No|Palestine|43831|44196|Annual|44286|19-ECW-MYRP-0006, SC190207|19-ECW-MYRP-0006, SC190207|19-ECW-MYRP-0006, SC190207|19-ECW-MYRP-0006, SC190207|19-ECW-MYRP-0006, SC190207|19-ECW-MYRP-0006, SC190207|19-ECW-MYRP-0006, SC190207|19-ECW-MYRP-0006, SC190207|||</v>
      </c>
    </row>
    <row r="15" spans="1:20" ht="48.95" customHeight="1">
      <c r="A15" s="381"/>
      <c r="B15" s="22" t="s">
        <v>175</v>
      </c>
      <c r="C15" s="246" t="s">
        <v>217</v>
      </c>
      <c r="D15" s="251" t="s">
        <v>204</v>
      </c>
      <c r="E15" s="252" t="s">
        <v>218</v>
      </c>
      <c r="F15" s="253" t="s">
        <v>182</v>
      </c>
      <c r="G15" s="254" t="s">
        <v>178</v>
      </c>
      <c r="H15" s="261" t="s">
        <v>265</v>
      </c>
      <c r="I15" s="256">
        <v>0</v>
      </c>
      <c r="J15" s="257">
        <v>0</v>
      </c>
      <c r="K15" s="258">
        <v>2022</v>
      </c>
      <c r="L15" s="256">
        <v>0</v>
      </c>
      <c r="M15" s="256"/>
      <c r="N15" s="259">
        <v>2021</v>
      </c>
      <c r="O15" s="256">
        <v>0</v>
      </c>
      <c r="P15" s="257">
        <v>0</v>
      </c>
      <c r="Q15" s="260" t="s">
        <v>282</v>
      </c>
      <c r="R15" s="260" t="s">
        <v>284</v>
      </c>
      <c r="S15" s="195"/>
      <c r="T15" s="47" t="str">
        <f>'A0 - Report information'!$C$2</f>
        <v>MYRP|No|Palestine|43831|44196|Annual|44286|19-ECW-MYRP-0006, SC190207|19-ECW-MYRP-0006, SC190207|19-ECW-MYRP-0006, SC190207|19-ECW-MYRP-0006, SC190207|19-ECW-MYRP-0006, SC190207|19-ECW-MYRP-0006, SC190207|19-ECW-MYRP-0006, SC190207|19-ECW-MYRP-0006, SC190207|||</v>
      </c>
    </row>
    <row r="16" spans="1:20" ht="48.95" customHeight="1">
      <c r="A16" s="381"/>
      <c r="B16" s="22" t="s">
        <v>175</v>
      </c>
      <c r="C16" s="246" t="s">
        <v>221</v>
      </c>
      <c r="D16" s="251" t="s">
        <v>204</v>
      </c>
      <c r="E16" s="252" t="s">
        <v>271</v>
      </c>
      <c r="F16" s="253" t="s">
        <v>182</v>
      </c>
      <c r="G16" s="254" t="s">
        <v>178</v>
      </c>
      <c r="H16" s="261" t="s">
        <v>265</v>
      </c>
      <c r="I16" s="262">
        <v>0</v>
      </c>
      <c r="J16" s="263">
        <v>0</v>
      </c>
      <c r="K16" s="258">
        <v>2022</v>
      </c>
      <c r="L16" s="256">
        <v>7724</v>
      </c>
      <c r="M16" s="256">
        <v>3924</v>
      </c>
      <c r="N16" s="259">
        <v>2021</v>
      </c>
      <c r="O16" s="256">
        <v>7724</v>
      </c>
      <c r="P16" s="257">
        <v>3924</v>
      </c>
      <c r="Q16" s="260" t="s">
        <v>282</v>
      </c>
      <c r="R16" s="260" t="s">
        <v>285</v>
      </c>
      <c r="S16" s="195"/>
      <c r="T16" s="47" t="str">
        <f>'A0 - Report information'!$C$2</f>
        <v>MYRP|No|Palestine|43831|44196|Annual|44286|19-ECW-MYRP-0006, SC190207|19-ECW-MYRP-0006, SC190207|19-ECW-MYRP-0006, SC190207|19-ECW-MYRP-0006, SC190207|19-ECW-MYRP-0006, SC190207|19-ECW-MYRP-0006, SC190207|19-ECW-MYRP-0006, SC190207|19-ECW-MYRP-0006, SC190207|||</v>
      </c>
    </row>
    <row r="17" spans="1:20" ht="48.95" customHeight="1">
      <c r="A17" s="381"/>
      <c r="B17" s="22" t="s">
        <v>202</v>
      </c>
      <c r="C17" s="246" t="s">
        <v>225</v>
      </c>
      <c r="D17" s="251" t="s">
        <v>204</v>
      </c>
      <c r="E17" s="252" t="s">
        <v>226</v>
      </c>
      <c r="F17" s="253" t="s">
        <v>177</v>
      </c>
      <c r="G17" s="254" t="s">
        <v>227</v>
      </c>
      <c r="H17" s="261" t="s">
        <v>265</v>
      </c>
      <c r="I17" s="256" t="s">
        <v>228</v>
      </c>
      <c r="J17" s="257" t="s">
        <v>229</v>
      </c>
      <c r="K17" s="258">
        <v>2022</v>
      </c>
      <c r="L17" s="256" t="s">
        <v>230</v>
      </c>
      <c r="M17" s="256" t="s">
        <v>230</v>
      </c>
      <c r="N17" s="259">
        <v>2021</v>
      </c>
      <c r="O17" s="256"/>
      <c r="P17" s="257"/>
      <c r="Q17" s="260" t="s">
        <v>233</v>
      </c>
      <c r="R17" s="260" t="s">
        <v>272</v>
      </c>
      <c r="S17" s="195"/>
      <c r="T17" s="47" t="str">
        <f>'A0 - Report information'!$C$2</f>
        <v>MYRP|No|Palestine|43831|44196|Annual|44286|19-ECW-MYRP-0006, SC190207|19-ECW-MYRP-0006, SC190207|19-ECW-MYRP-0006, SC190207|19-ECW-MYRP-0006, SC190207|19-ECW-MYRP-0006, SC190207|19-ECW-MYRP-0006, SC190207|19-ECW-MYRP-0006, SC190207|19-ECW-MYRP-0006, SC190207|||</v>
      </c>
    </row>
    <row r="18" spans="1:20" ht="48.95" customHeight="1">
      <c r="A18" s="381"/>
      <c r="B18" s="22" t="s">
        <v>175</v>
      </c>
      <c r="C18" s="246" t="s">
        <v>235</v>
      </c>
      <c r="D18" s="251" t="s">
        <v>204</v>
      </c>
      <c r="E18" s="252" t="s">
        <v>236</v>
      </c>
      <c r="F18" s="253" t="s">
        <v>177</v>
      </c>
      <c r="G18" s="254" t="s">
        <v>183</v>
      </c>
      <c r="H18" s="261" t="s">
        <v>265</v>
      </c>
      <c r="I18" s="256">
        <v>0</v>
      </c>
      <c r="J18" s="257">
        <v>0</v>
      </c>
      <c r="K18" s="258">
        <v>2022</v>
      </c>
      <c r="L18" s="256">
        <v>442</v>
      </c>
      <c r="M18" s="256">
        <v>265</v>
      </c>
      <c r="N18" s="259">
        <v>2021</v>
      </c>
      <c r="O18" s="256">
        <v>442</v>
      </c>
      <c r="P18" s="257">
        <v>265</v>
      </c>
      <c r="Q18" s="260" t="s">
        <v>282</v>
      </c>
      <c r="R18" s="260" t="s">
        <v>286</v>
      </c>
      <c r="S18" s="195"/>
      <c r="T18" s="47" t="str">
        <f>'A0 - Report information'!$C$2</f>
        <v>MYRP|No|Palestine|43831|44196|Annual|44286|19-ECW-MYRP-0006, SC190207|19-ECW-MYRP-0006, SC190207|19-ECW-MYRP-0006, SC190207|19-ECW-MYRP-0006, SC190207|19-ECW-MYRP-0006, SC190207|19-ECW-MYRP-0006, SC190207|19-ECW-MYRP-0006, SC190207|19-ECW-MYRP-0006, SC190207|||</v>
      </c>
    </row>
    <row r="19" spans="1:20" ht="48.95" customHeight="1">
      <c r="A19" s="175"/>
      <c r="B19" s="22" t="s">
        <v>175</v>
      </c>
      <c r="C19" s="246" t="s">
        <v>240</v>
      </c>
      <c r="D19" s="251" t="s">
        <v>204</v>
      </c>
      <c r="E19" s="252" t="s">
        <v>241</v>
      </c>
      <c r="F19" s="253" t="s">
        <v>177</v>
      </c>
      <c r="G19" s="254" t="s">
        <v>183</v>
      </c>
      <c r="H19" s="261" t="s">
        <v>265</v>
      </c>
      <c r="I19" s="256">
        <v>0</v>
      </c>
      <c r="J19" s="257">
        <v>0</v>
      </c>
      <c r="K19" s="258">
        <v>2022</v>
      </c>
      <c r="L19" s="256">
        <v>19</v>
      </c>
      <c r="M19" s="256">
        <v>11</v>
      </c>
      <c r="N19" s="259">
        <v>2021</v>
      </c>
      <c r="O19" s="256">
        <v>19</v>
      </c>
      <c r="P19" s="257">
        <v>11</v>
      </c>
      <c r="Q19" s="260" t="s">
        <v>282</v>
      </c>
      <c r="R19" s="260" t="s">
        <v>287</v>
      </c>
      <c r="S19" s="195"/>
      <c r="T19" s="47" t="str">
        <f>'A0 - Report information'!$C$2</f>
        <v>MYRP|No|Palestine|43831|44196|Annual|44286|19-ECW-MYRP-0006, SC190207|19-ECW-MYRP-0006, SC190207|19-ECW-MYRP-0006, SC190207|19-ECW-MYRP-0006, SC190207|19-ECW-MYRP-0006, SC190207|19-ECW-MYRP-0006, SC190207|19-ECW-MYRP-0006, SC190207|19-ECW-MYRP-0006, SC190207|||</v>
      </c>
    </row>
    <row r="20" spans="1:20" ht="48.95" customHeight="1">
      <c r="A20" s="175"/>
      <c r="B20" s="22" t="s">
        <v>202</v>
      </c>
      <c r="C20" s="246" t="s">
        <v>244</v>
      </c>
      <c r="D20" s="251" t="s">
        <v>204</v>
      </c>
      <c r="E20" s="252" t="s">
        <v>245</v>
      </c>
      <c r="F20" s="253" t="s">
        <v>197</v>
      </c>
      <c r="G20" s="254" t="s">
        <v>227</v>
      </c>
      <c r="H20" s="261" t="s">
        <v>265</v>
      </c>
      <c r="I20" s="256" t="s">
        <v>246</v>
      </c>
      <c r="J20" s="257" t="s">
        <v>247</v>
      </c>
      <c r="K20" s="258">
        <v>2022</v>
      </c>
      <c r="L20" s="256" t="s">
        <v>248</v>
      </c>
      <c r="M20" s="256" t="s">
        <v>248</v>
      </c>
      <c r="N20" s="259">
        <v>2021</v>
      </c>
      <c r="O20" s="262"/>
      <c r="P20" s="263"/>
      <c r="Q20" s="260" t="s">
        <v>249</v>
      </c>
      <c r="R20" s="264"/>
      <c r="S20" s="195"/>
      <c r="T20" s="47" t="str">
        <f>'A0 - Report information'!$C$2</f>
        <v>MYRP|No|Palestine|43831|44196|Annual|44286|19-ECW-MYRP-0006, SC190207|19-ECW-MYRP-0006, SC190207|19-ECW-MYRP-0006, SC190207|19-ECW-MYRP-0006, SC190207|19-ECW-MYRP-0006, SC190207|19-ECW-MYRP-0006, SC190207|19-ECW-MYRP-0006, SC190207|19-ECW-MYRP-0006, SC190207|||</v>
      </c>
    </row>
    <row r="21" spans="1:20" ht="48.95" customHeight="1">
      <c r="A21" s="175"/>
      <c r="B21" s="22" t="s">
        <v>175</v>
      </c>
      <c r="C21" s="246" t="s">
        <v>251</v>
      </c>
      <c r="D21" s="251" t="s">
        <v>204</v>
      </c>
      <c r="E21" s="252" t="s">
        <v>252</v>
      </c>
      <c r="F21" s="253" t="s">
        <v>197</v>
      </c>
      <c r="G21" s="254" t="s">
        <v>253</v>
      </c>
      <c r="H21" s="261"/>
      <c r="I21" s="256">
        <v>0</v>
      </c>
      <c r="J21" s="257">
        <v>0</v>
      </c>
      <c r="K21" s="258"/>
      <c r="L21" s="256"/>
      <c r="M21" s="256"/>
      <c r="N21" s="259"/>
      <c r="O21" s="256">
        <v>0</v>
      </c>
      <c r="P21" s="257">
        <v>0</v>
      </c>
      <c r="Q21" s="260"/>
      <c r="R21" s="260"/>
      <c r="S21" s="195"/>
      <c r="T21" s="47" t="str">
        <f>'A0 - Report information'!$C$2</f>
        <v>MYRP|No|Palestine|43831|44196|Annual|44286|19-ECW-MYRP-0006, SC190207|19-ECW-MYRP-0006, SC190207|19-ECW-MYRP-0006, SC190207|19-ECW-MYRP-0006, SC190207|19-ECW-MYRP-0006, SC190207|19-ECW-MYRP-0006, SC190207|19-ECW-MYRP-0006, SC190207|19-ECW-MYRP-0006, SC190207|||</v>
      </c>
    </row>
    <row r="22" spans="1:20" ht="48.95" customHeight="1">
      <c r="A22" s="175"/>
      <c r="B22" s="22" t="s">
        <v>175</v>
      </c>
      <c r="C22" s="246" t="s">
        <v>255</v>
      </c>
      <c r="D22" s="251" t="s">
        <v>204</v>
      </c>
      <c r="E22" s="252" t="s">
        <v>256</v>
      </c>
      <c r="F22" s="253" t="s">
        <v>197</v>
      </c>
      <c r="G22" s="254" t="s">
        <v>183</v>
      </c>
      <c r="H22" s="261" t="s">
        <v>265</v>
      </c>
      <c r="I22" s="256">
        <v>0</v>
      </c>
      <c r="J22" s="257">
        <v>0</v>
      </c>
      <c r="K22" s="258">
        <v>2022</v>
      </c>
      <c r="L22" s="256">
        <v>442</v>
      </c>
      <c r="M22" s="256">
        <v>265</v>
      </c>
      <c r="N22" s="259">
        <v>2021</v>
      </c>
      <c r="O22" s="256">
        <v>442</v>
      </c>
      <c r="P22" s="257">
        <v>265</v>
      </c>
      <c r="Q22" s="260" t="s">
        <v>282</v>
      </c>
      <c r="R22" s="260" t="s">
        <v>288</v>
      </c>
      <c r="S22" s="195"/>
      <c r="T22" s="47" t="str">
        <f>'A0 - Report information'!$C$2</f>
        <v>MYRP|No|Palestine|43831|44196|Annual|44286|19-ECW-MYRP-0006, SC190207|19-ECW-MYRP-0006, SC190207|19-ECW-MYRP-0006, SC190207|19-ECW-MYRP-0006, SC190207|19-ECW-MYRP-0006, SC190207|19-ECW-MYRP-0006, SC190207|19-ECW-MYRP-0006, SC190207|19-ECW-MYRP-0006, SC190207|||</v>
      </c>
    </row>
    <row r="23" spans="1:20" ht="48.95" customHeight="1">
      <c r="A23" s="175"/>
      <c r="B23" s="22" t="s">
        <v>175</v>
      </c>
      <c r="C23" s="246" t="s">
        <v>259</v>
      </c>
      <c r="D23" s="251" t="s">
        <v>204</v>
      </c>
      <c r="E23" s="252" t="s">
        <v>260</v>
      </c>
      <c r="F23" s="253" t="s">
        <v>197</v>
      </c>
      <c r="G23" s="254" t="s">
        <v>261</v>
      </c>
      <c r="H23" s="261" t="s">
        <v>265</v>
      </c>
      <c r="I23" s="256">
        <v>0</v>
      </c>
      <c r="J23" s="257">
        <v>0</v>
      </c>
      <c r="K23" s="258">
        <v>2022</v>
      </c>
      <c r="L23" s="256">
        <v>10</v>
      </c>
      <c r="M23" s="256"/>
      <c r="N23" s="259">
        <v>2021</v>
      </c>
      <c r="O23" s="256">
        <v>19</v>
      </c>
      <c r="P23" s="257">
        <v>10</v>
      </c>
      <c r="Q23" s="260" t="s">
        <v>282</v>
      </c>
      <c r="R23" s="260" t="s">
        <v>289</v>
      </c>
      <c r="S23" s="195"/>
      <c r="T23" s="47" t="str">
        <f>'A0 - Report information'!$C$2</f>
        <v>MYRP|No|Palestine|43831|44196|Annual|44286|19-ECW-MYRP-0006, SC190207|19-ECW-MYRP-0006, SC190207|19-ECW-MYRP-0006, SC190207|19-ECW-MYRP-0006, SC190207|19-ECW-MYRP-0006, SC190207|19-ECW-MYRP-0006, SC190207|19-ECW-MYRP-0006, SC190207|19-ECW-MYRP-0006, SC190207|||</v>
      </c>
    </row>
    <row r="24" spans="1:20" ht="48.95" customHeight="1">
      <c r="A24" s="175"/>
      <c r="B24" s="22"/>
      <c r="C24" s="246"/>
      <c r="D24" s="251"/>
      <c r="E24" s="252" t="s">
        <v>264</v>
      </c>
      <c r="F24" s="253"/>
      <c r="G24" s="254"/>
      <c r="H24" s="261"/>
      <c r="I24" s="262"/>
      <c r="J24" s="263"/>
      <c r="K24" s="258"/>
      <c r="L24" s="262"/>
      <c r="M24" s="262"/>
      <c r="N24" s="259"/>
      <c r="O24" s="262"/>
      <c r="P24" s="263"/>
      <c r="Q24" s="264"/>
      <c r="R24" s="264"/>
      <c r="S24" s="195"/>
      <c r="T24" s="47" t="str">
        <f>'A0 - Report information'!$C$2</f>
        <v>MYRP|No|Palestine|43831|44196|Annual|44286|19-ECW-MYRP-0006, SC190207|19-ECW-MYRP-0006, SC190207|19-ECW-MYRP-0006, SC190207|19-ECW-MYRP-0006, SC190207|19-ECW-MYRP-0006, SC190207|19-ECW-MYRP-0006, SC190207|19-ECW-MYRP-0006, SC190207|19-ECW-MYRP-0006, SC190207|||</v>
      </c>
    </row>
    <row r="25" spans="1:20" ht="48.95" customHeight="1">
      <c r="A25" s="175"/>
      <c r="B25" s="22"/>
      <c r="C25" s="246"/>
      <c r="D25" s="251"/>
      <c r="E25" s="252" t="s">
        <v>264</v>
      </c>
      <c r="F25" s="253"/>
      <c r="G25" s="254"/>
      <c r="H25" s="261"/>
      <c r="I25" s="256"/>
      <c r="J25" s="257"/>
      <c r="K25" s="258"/>
      <c r="L25" s="256"/>
      <c r="M25" s="256"/>
      <c r="N25" s="259"/>
      <c r="O25" s="256"/>
      <c r="P25" s="257"/>
      <c r="Q25" s="260"/>
      <c r="R25" s="260"/>
      <c r="S25" s="195"/>
      <c r="T25" s="47" t="str">
        <f>'A0 - Report information'!$C$2</f>
        <v>MYRP|No|Palestine|43831|44196|Annual|44286|19-ECW-MYRP-0006, SC190207|19-ECW-MYRP-0006, SC190207|19-ECW-MYRP-0006, SC190207|19-ECW-MYRP-0006, SC190207|19-ECW-MYRP-0006, SC190207|19-ECW-MYRP-0006, SC190207|19-ECW-MYRP-0006, SC190207|19-ECW-MYRP-0006, SC190207|||</v>
      </c>
    </row>
    <row r="26" spans="1:20" ht="48.95" customHeight="1">
      <c r="A26" s="175"/>
      <c r="B26" s="22"/>
      <c r="C26" s="246"/>
      <c r="D26" s="251"/>
      <c r="E26" s="252" t="s">
        <v>264</v>
      </c>
      <c r="F26" s="253"/>
      <c r="G26" s="254"/>
      <c r="H26" s="261"/>
      <c r="I26" s="256"/>
      <c r="J26" s="257"/>
      <c r="K26" s="258"/>
      <c r="L26" s="256"/>
      <c r="M26" s="256"/>
      <c r="N26" s="259"/>
      <c r="O26" s="256"/>
      <c r="P26" s="257"/>
      <c r="Q26" s="260"/>
      <c r="R26" s="260"/>
      <c r="S26" s="195"/>
      <c r="T26" s="47" t="str">
        <f>'A0 - Report information'!$C$2</f>
        <v>MYRP|No|Palestine|43831|44196|Annual|44286|19-ECW-MYRP-0006, SC190207|19-ECW-MYRP-0006, SC190207|19-ECW-MYRP-0006, SC190207|19-ECW-MYRP-0006, SC190207|19-ECW-MYRP-0006, SC190207|19-ECW-MYRP-0006, SC190207|19-ECW-MYRP-0006, SC190207|19-ECW-MYRP-0006, SC190207|||</v>
      </c>
    </row>
    <row r="27" spans="1:20" ht="48.95" customHeight="1">
      <c r="A27" s="175"/>
      <c r="B27" s="22"/>
      <c r="C27" s="246"/>
      <c r="D27" s="251"/>
      <c r="E27" s="252" t="s">
        <v>264</v>
      </c>
      <c r="F27" s="253"/>
      <c r="G27" s="254"/>
      <c r="H27" s="261"/>
      <c r="I27" s="256"/>
      <c r="J27" s="257"/>
      <c r="K27" s="258"/>
      <c r="L27" s="256"/>
      <c r="M27" s="256"/>
      <c r="N27" s="259"/>
      <c r="O27" s="256"/>
      <c r="P27" s="257"/>
      <c r="Q27" s="260"/>
      <c r="R27" s="260"/>
      <c r="S27" s="195"/>
      <c r="T27" s="47" t="str">
        <f>'A0 - Report information'!$C$2</f>
        <v>MYRP|No|Palestine|43831|44196|Annual|44286|19-ECW-MYRP-0006, SC190207|19-ECW-MYRP-0006, SC190207|19-ECW-MYRP-0006, SC190207|19-ECW-MYRP-0006, SC190207|19-ECW-MYRP-0006, SC190207|19-ECW-MYRP-0006, SC190207|19-ECW-MYRP-0006, SC190207|19-ECW-MYRP-0006, SC190207|||</v>
      </c>
    </row>
    <row r="28" spans="1:20" ht="48.95" customHeight="1">
      <c r="A28" s="175"/>
      <c r="B28" s="22"/>
      <c r="C28" s="246"/>
      <c r="D28" s="251"/>
      <c r="E28" s="252" t="s">
        <v>264</v>
      </c>
      <c r="F28" s="253"/>
      <c r="G28" s="254"/>
      <c r="H28" s="261"/>
      <c r="I28" s="265"/>
      <c r="J28" s="266"/>
      <c r="K28" s="267"/>
      <c r="L28" s="265"/>
      <c r="M28" s="265"/>
      <c r="N28" s="268"/>
      <c r="O28" s="265"/>
      <c r="P28" s="266"/>
      <c r="Q28" s="269"/>
      <c r="R28" s="269"/>
      <c r="S28" s="195"/>
      <c r="T28" s="47" t="str">
        <f>'A0 - Report information'!$C$2</f>
        <v>MYRP|No|Palestine|43831|44196|Annual|44286|19-ECW-MYRP-0006, SC190207|19-ECW-MYRP-0006, SC190207|19-ECW-MYRP-0006, SC190207|19-ECW-MYRP-0006, SC190207|19-ECW-MYRP-0006, SC190207|19-ECW-MYRP-0006, SC190207|19-ECW-MYRP-0006, SC190207|19-ECW-MYRP-0006, SC190207|||</v>
      </c>
    </row>
    <row r="29" spans="1:20" ht="48.95" customHeight="1">
      <c r="A29" s="175"/>
      <c r="B29" s="22"/>
      <c r="C29" s="246"/>
      <c r="D29" s="251"/>
      <c r="E29" s="252" t="s">
        <v>264</v>
      </c>
      <c r="F29" s="253"/>
      <c r="G29" s="254"/>
      <c r="H29" s="261"/>
      <c r="I29" s="256"/>
      <c r="J29" s="257"/>
      <c r="K29" s="258"/>
      <c r="L29" s="256"/>
      <c r="M29" s="256"/>
      <c r="N29" s="259"/>
      <c r="O29" s="256"/>
      <c r="P29" s="257"/>
      <c r="Q29" s="260"/>
      <c r="R29" s="260"/>
      <c r="S29" s="195"/>
      <c r="T29" s="47" t="str">
        <f>'A0 - Report information'!$C$2</f>
        <v>MYRP|No|Palestine|43831|44196|Annual|44286|19-ECW-MYRP-0006, SC190207|19-ECW-MYRP-0006, SC190207|19-ECW-MYRP-0006, SC190207|19-ECW-MYRP-0006, SC190207|19-ECW-MYRP-0006, SC190207|19-ECW-MYRP-0006, SC190207|19-ECW-MYRP-0006, SC190207|19-ECW-MYRP-0006, SC190207|||</v>
      </c>
    </row>
    <row r="30" spans="1:20" ht="48.95" customHeight="1">
      <c r="A30" s="175"/>
      <c r="B30" s="22"/>
      <c r="C30" s="246"/>
      <c r="D30" s="251"/>
      <c r="E30" s="252" t="s">
        <v>264</v>
      </c>
      <c r="F30" s="253"/>
      <c r="G30" s="254"/>
      <c r="H30" s="261"/>
      <c r="I30" s="256"/>
      <c r="J30" s="257"/>
      <c r="K30" s="258"/>
      <c r="L30" s="256"/>
      <c r="M30" s="256"/>
      <c r="N30" s="259"/>
      <c r="O30" s="256"/>
      <c r="P30" s="257"/>
      <c r="Q30" s="260"/>
      <c r="R30" s="260"/>
      <c r="S30" s="195"/>
      <c r="T30" s="47" t="str">
        <f>'A0 - Report information'!$C$2</f>
        <v>MYRP|No|Palestine|43831|44196|Annual|44286|19-ECW-MYRP-0006, SC190207|19-ECW-MYRP-0006, SC190207|19-ECW-MYRP-0006, SC190207|19-ECW-MYRP-0006, SC190207|19-ECW-MYRP-0006, SC190207|19-ECW-MYRP-0006, SC190207|19-ECW-MYRP-0006, SC190207|19-ECW-MYRP-0006, SC190207|||</v>
      </c>
    </row>
    <row r="31" spans="1:20" ht="48.95" customHeight="1">
      <c r="A31" s="175"/>
      <c r="B31" s="22"/>
      <c r="C31" s="246"/>
      <c r="D31" s="251"/>
      <c r="E31" s="252" t="s">
        <v>264</v>
      </c>
      <c r="F31" s="253"/>
      <c r="G31" s="254"/>
      <c r="H31" s="261"/>
      <c r="I31" s="262"/>
      <c r="J31" s="263"/>
      <c r="K31" s="258"/>
      <c r="L31" s="262"/>
      <c r="M31" s="262"/>
      <c r="N31" s="259"/>
      <c r="O31" s="262"/>
      <c r="P31" s="263"/>
      <c r="Q31" s="264"/>
      <c r="R31" s="264"/>
      <c r="S31" s="195"/>
      <c r="T31" s="47" t="str">
        <f>'A0 - Report information'!$C$2</f>
        <v>MYRP|No|Palestine|43831|44196|Annual|44286|19-ECW-MYRP-0006, SC190207|19-ECW-MYRP-0006, SC190207|19-ECW-MYRP-0006, SC190207|19-ECW-MYRP-0006, SC190207|19-ECW-MYRP-0006, SC190207|19-ECW-MYRP-0006, SC190207|19-ECW-MYRP-0006, SC190207|19-ECW-MYRP-0006, SC190207|||</v>
      </c>
    </row>
    <row r="32" spans="1:20" ht="48.95" customHeight="1">
      <c r="A32" s="175"/>
      <c r="B32" s="22"/>
      <c r="C32" s="246"/>
      <c r="D32" s="251"/>
      <c r="E32" s="252" t="s">
        <v>264</v>
      </c>
      <c r="F32" s="253"/>
      <c r="G32" s="254"/>
      <c r="H32" s="261"/>
      <c r="I32" s="256"/>
      <c r="J32" s="257"/>
      <c r="K32" s="258"/>
      <c r="L32" s="256"/>
      <c r="M32" s="256"/>
      <c r="N32" s="259"/>
      <c r="O32" s="256"/>
      <c r="P32" s="257"/>
      <c r="Q32" s="260"/>
      <c r="R32" s="260"/>
      <c r="S32" s="195"/>
      <c r="T32" s="47" t="str">
        <f>'A0 - Report information'!$C$2</f>
        <v>MYRP|No|Palestine|43831|44196|Annual|44286|19-ECW-MYRP-0006, SC190207|19-ECW-MYRP-0006, SC190207|19-ECW-MYRP-0006, SC190207|19-ECW-MYRP-0006, SC190207|19-ECW-MYRP-0006, SC190207|19-ECW-MYRP-0006, SC190207|19-ECW-MYRP-0006, SC190207|19-ECW-MYRP-0006, SC190207|||</v>
      </c>
    </row>
    <row r="33" spans="1:20" ht="48.95" customHeight="1">
      <c r="A33" s="175"/>
      <c r="B33" s="22"/>
      <c r="C33" s="246"/>
      <c r="D33" s="251"/>
      <c r="E33" s="252" t="s">
        <v>264</v>
      </c>
      <c r="F33" s="253"/>
      <c r="G33" s="254"/>
      <c r="H33" s="261"/>
      <c r="I33" s="256"/>
      <c r="J33" s="257"/>
      <c r="K33" s="258"/>
      <c r="L33" s="256"/>
      <c r="M33" s="256"/>
      <c r="N33" s="259"/>
      <c r="O33" s="256"/>
      <c r="P33" s="257"/>
      <c r="Q33" s="260"/>
      <c r="R33" s="260"/>
      <c r="S33" s="195"/>
      <c r="T33" s="47" t="str">
        <f>'A0 - Report information'!$C$2</f>
        <v>MYRP|No|Palestine|43831|44196|Annual|44286|19-ECW-MYRP-0006, SC190207|19-ECW-MYRP-0006, SC190207|19-ECW-MYRP-0006, SC190207|19-ECW-MYRP-0006, SC190207|19-ECW-MYRP-0006, SC190207|19-ECW-MYRP-0006, SC190207|19-ECW-MYRP-0006, SC190207|19-ECW-MYRP-0006, SC190207|||</v>
      </c>
    </row>
    <row r="34" spans="1:20" ht="48.95" customHeight="1">
      <c r="A34" s="175"/>
      <c r="B34" s="22"/>
      <c r="C34" s="246"/>
      <c r="D34" s="251"/>
      <c r="E34" s="252" t="s">
        <v>264</v>
      </c>
      <c r="F34" s="253"/>
      <c r="G34" s="254"/>
      <c r="H34" s="261"/>
      <c r="I34" s="262"/>
      <c r="J34" s="263"/>
      <c r="K34" s="258"/>
      <c r="L34" s="262"/>
      <c r="M34" s="262"/>
      <c r="N34" s="259"/>
      <c r="O34" s="262"/>
      <c r="P34" s="263"/>
      <c r="Q34" s="264"/>
      <c r="R34" s="264"/>
      <c r="S34" s="195"/>
      <c r="T34" s="47" t="str">
        <f>'A0 - Report information'!$C$2</f>
        <v>MYRP|No|Palestine|43831|44196|Annual|44286|19-ECW-MYRP-0006, SC190207|19-ECW-MYRP-0006, SC190207|19-ECW-MYRP-0006, SC190207|19-ECW-MYRP-0006, SC190207|19-ECW-MYRP-0006, SC190207|19-ECW-MYRP-0006, SC190207|19-ECW-MYRP-0006, SC190207|19-ECW-MYRP-0006, SC190207|||</v>
      </c>
    </row>
    <row r="35" spans="1:20" ht="48.95" customHeight="1">
      <c r="A35" s="175"/>
      <c r="B35" s="22"/>
      <c r="C35" s="246"/>
      <c r="D35" s="251"/>
      <c r="E35" s="252" t="s">
        <v>264</v>
      </c>
      <c r="F35" s="253"/>
      <c r="G35" s="254"/>
      <c r="H35" s="261"/>
      <c r="I35" s="256"/>
      <c r="J35" s="257"/>
      <c r="K35" s="258"/>
      <c r="L35" s="256"/>
      <c r="M35" s="256"/>
      <c r="N35" s="259"/>
      <c r="O35" s="256"/>
      <c r="P35" s="257"/>
      <c r="Q35" s="260"/>
      <c r="R35" s="260"/>
      <c r="S35" s="195"/>
      <c r="T35" s="47" t="str">
        <f>'A0 - Report information'!$C$2</f>
        <v>MYRP|No|Palestine|43831|44196|Annual|44286|19-ECW-MYRP-0006, SC190207|19-ECW-MYRP-0006, SC190207|19-ECW-MYRP-0006, SC190207|19-ECW-MYRP-0006, SC190207|19-ECW-MYRP-0006, SC190207|19-ECW-MYRP-0006, SC190207|19-ECW-MYRP-0006, SC190207|19-ECW-MYRP-0006, SC190207|||</v>
      </c>
    </row>
    <row r="36" spans="1:20" ht="48.95" customHeight="1">
      <c r="A36" s="175"/>
      <c r="B36" s="22"/>
      <c r="C36" s="246"/>
      <c r="D36" s="251"/>
      <c r="E36" s="252" t="s">
        <v>264</v>
      </c>
      <c r="F36" s="253"/>
      <c r="G36" s="254"/>
      <c r="H36" s="261"/>
      <c r="I36" s="256"/>
      <c r="J36" s="257"/>
      <c r="K36" s="258"/>
      <c r="L36" s="256"/>
      <c r="M36" s="256"/>
      <c r="N36" s="259"/>
      <c r="O36" s="256"/>
      <c r="P36" s="257"/>
      <c r="Q36" s="260"/>
      <c r="R36" s="260"/>
      <c r="S36" s="195"/>
      <c r="T36" s="47" t="str">
        <f>'A0 - Report information'!$C$2</f>
        <v>MYRP|No|Palestine|43831|44196|Annual|44286|19-ECW-MYRP-0006, SC190207|19-ECW-MYRP-0006, SC190207|19-ECW-MYRP-0006, SC190207|19-ECW-MYRP-0006, SC190207|19-ECW-MYRP-0006, SC190207|19-ECW-MYRP-0006, SC190207|19-ECW-MYRP-0006, SC190207|19-ECW-MYRP-0006, SC190207|||</v>
      </c>
    </row>
    <row r="37" spans="1:20" ht="48.95" customHeight="1">
      <c r="A37" s="175"/>
      <c r="B37" s="22"/>
      <c r="C37" s="246"/>
      <c r="D37" s="251"/>
      <c r="E37" s="252" t="s">
        <v>264</v>
      </c>
      <c r="F37" s="253"/>
      <c r="G37" s="254"/>
      <c r="H37" s="261"/>
      <c r="I37" s="262"/>
      <c r="J37" s="263"/>
      <c r="K37" s="258"/>
      <c r="L37" s="262"/>
      <c r="M37" s="262"/>
      <c r="N37" s="259"/>
      <c r="O37" s="262"/>
      <c r="P37" s="263"/>
      <c r="Q37" s="264"/>
      <c r="R37" s="264"/>
      <c r="S37" s="195"/>
      <c r="T37" s="47" t="str">
        <f>'A0 - Report information'!$C$2</f>
        <v>MYRP|No|Palestine|43831|44196|Annual|44286|19-ECW-MYRP-0006, SC190207|19-ECW-MYRP-0006, SC190207|19-ECW-MYRP-0006, SC190207|19-ECW-MYRP-0006, SC190207|19-ECW-MYRP-0006, SC190207|19-ECW-MYRP-0006, SC190207|19-ECW-MYRP-0006, SC190207|19-ECW-MYRP-0006, SC190207|||</v>
      </c>
    </row>
    <row r="38" spans="1:20" ht="48.95" customHeight="1">
      <c r="A38" s="175"/>
      <c r="B38" s="22"/>
      <c r="C38" s="246"/>
      <c r="D38" s="251"/>
      <c r="E38" s="252" t="s">
        <v>264</v>
      </c>
      <c r="F38" s="253"/>
      <c r="G38" s="254"/>
      <c r="H38" s="261"/>
      <c r="I38" s="256"/>
      <c r="J38" s="257"/>
      <c r="K38" s="258"/>
      <c r="L38" s="256"/>
      <c r="M38" s="256"/>
      <c r="N38" s="259"/>
      <c r="O38" s="256"/>
      <c r="P38" s="257"/>
      <c r="Q38" s="260"/>
      <c r="R38" s="260"/>
      <c r="S38" s="195"/>
      <c r="T38" s="47" t="str">
        <f>'A0 - Report information'!$C$2</f>
        <v>MYRP|No|Palestine|43831|44196|Annual|44286|19-ECW-MYRP-0006, SC190207|19-ECW-MYRP-0006, SC190207|19-ECW-MYRP-0006, SC190207|19-ECW-MYRP-0006, SC190207|19-ECW-MYRP-0006, SC190207|19-ECW-MYRP-0006, SC190207|19-ECW-MYRP-0006, SC190207|19-ECW-MYRP-0006, SC190207|||</v>
      </c>
    </row>
    <row r="39" spans="1:20" ht="48.95" customHeight="1">
      <c r="A39" s="175"/>
      <c r="B39" s="22"/>
      <c r="C39" s="246"/>
      <c r="D39" s="251"/>
      <c r="E39" s="252" t="s">
        <v>264</v>
      </c>
      <c r="F39" s="253"/>
      <c r="G39" s="254"/>
      <c r="H39" s="261"/>
      <c r="I39" s="256"/>
      <c r="J39" s="257"/>
      <c r="K39" s="258"/>
      <c r="L39" s="256"/>
      <c r="M39" s="256"/>
      <c r="N39" s="259"/>
      <c r="O39" s="256"/>
      <c r="P39" s="257"/>
      <c r="Q39" s="260"/>
      <c r="R39" s="260"/>
      <c r="S39" s="195"/>
      <c r="T39" s="47" t="str">
        <f>'A0 - Report information'!$C$2</f>
        <v>MYRP|No|Palestine|43831|44196|Annual|44286|19-ECW-MYRP-0006, SC190207|19-ECW-MYRP-0006, SC190207|19-ECW-MYRP-0006, SC190207|19-ECW-MYRP-0006, SC190207|19-ECW-MYRP-0006, SC190207|19-ECW-MYRP-0006, SC190207|19-ECW-MYRP-0006, SC190207|19-ECW-MYRP-0006, SC190207|||</v>
      </c>
    </row>
    <row r="40" spans="1:20" ht="48.95" customHeight="1">
      <c r="A40" s="192"/>
      <c r="B40" s="22"/>
      <c r="C40" s="246"/>
      <c r="D40" s="251"/>
      <c r="E40" s="252" t="s">
        <v>264</v>
      </c>
      <c r="F40" s="253"/>
      <c r="G40" s="254"/>
      <c r="H40" s="270"/>
      <c r="I40" s="271"/>
      <c r="J40" s="272"/>
      <c r="K40" s="273"/>
      <c r="L40" s="274"/>
      <c r="M40" s="274"/>
      <c r="N40" s="275"/>
      <c r="O40" s="271"/>
      <c r="P40" s="272"/>
      <c r="Q40" s="276"/>
      <c r="R40" s="276"/>
      <c r="S40" s="195"/>
      <c r="T40" s="68" t="str">
        <f>'A0 - Report information'!$C$2</f>
        <v>MYRP|No|Palestine|43831|44196|Annual|44286|19-ECW-MYRP-0006, SC190207|19-ECW-MYRP-0006, SC190207|19-ECW-MYRP-0006, SC190207|19-ECW-MYRP-0006, SC190207|19-ECW-MYRP-0006, SC190207|19-ECW-MYRP-0006, SC190207|19-ECW-MYRP-0006, SC190207|19-ECW-MYRP-0006, SC190207|||</v>
      </c>
    </row>
    <row r="41" spans="1:20" ht="48.95" customHeight="1">
      <c r="A41" s="192"/>
      <c r="B41" s="22"/>
      <c r="C41" s="246"/>
      <c r="D41" s="251"/>
      <c r="E41" s="252" t="s">
        <v>264</v>
      </c>
      <c r="F41" s="253"/>
      <c r="G41" s="254"/>
      <c r="H41" s="261"/>
      <c r="I41" s="271"/>
      <c r="J41" s="272"/>
      <c r="K41" s="273"/>
      <c r="L41" s="274"/>
      <c r="M41" s="274"/>
      <c r="N41" s="275"/>
      <c r="O41" s="271"/>
      <c r="P41" s="272"/>
      <c r="Q41" s="276"/>
      <c r="R41" s="276"/>
      <c r="S41" s="195"/>
      <c r="T41" s="69" t="str">
        <f>'A0 - Report information'!$C$2</f>
        <v>MYRP|No|Palestine|43831|44196|Annual|44286|19-ECW-MYRP-0006, SC190207|19-ECW-MYRP-0006, SC190207|19-ECW-MYRP-0006, SC190207|19-ECW-MYRP-0006, SC190207|19-ECW-MYRP-0006, SC190207|19-ECW-MYRP-0006, SC190207|19-ECW-MYRP-0006, SC190207|19-ECW-MYRP-0006, SC190207|||</v>
      </c>
    </row>
    <row r="42" spans="1:20" ht="48.95" customHeight="1">
      <c r="A42" s="192"/>
      <c r="B42" s="22"/>
      <c r="C42" s="246"/>
      <c r="D42" s="251"/>
      <c r="E42" s="252" t="s">
        <v>264</v>
      </c>
      <c r="F42" s="253"/>
      <c r="G42" s="254"/>
      <c r="H42" s="261"/>
      <c r="I42" s="271"/>
      <c r="J42" s="272"/>
      <c r="K42" s="273"/>
      <c r="L42" s="274"/>
      <c r="M42" s="274"/>
      <c r="N42" s="275"/>
      <c r="O42" s="271"/>
      <c r="P42" s="272"/>
      <c r="Q42" s="276"/>
      <c r="R42" s="276"/>
      <c r="S42" s="195"/>
      <c r="T42" s="69" t="str">
        <f>'A0 - Report information'!$C$2</f>
        <v>MYRP|No|Palestine|43831|44196|Annual|44286|19-ECW-MYRP-0006, SC190207|19-ECW-MYRP-0006, SC190207|19-ECW-MYRP-0006, SC190207|19-ECW-MYRP-0006, SC190207|19-ECW-MYRP-0006, SC190207|19-ECW-MYRP-0006, SC190207|19-ECW-MYRP-0006, SC190207|19-ECW-MYRP-0006, SC190207|||</v>
      </c>
    </row>
    <row r="43" spans="1:20" ht="48.95" customHeight="1">
      <c r="A43" s="192"/>
      <c r="B43" s="22"/>
      <c r="C43" s="246"/>
      <c r="D43" s="251"/>
      <c r="E43" s="252" t="s">
        <v>264</v>
      </c>
      <c r="F43" s="253"/>
      <c r="G43" s="254"/>
      <c r="H43" s="261"/>
      <c r="I43" s="271"/>
      <c r="J43" s="272"/>
      <c r="K43" s="273"/>
      <c r="L43" s="274"/>
      <c r="M43" s="274"/>
      <c r="N43" s="275"/>
      <c r="O43" s="271"/>
      <c r="P43" s="272"/>
      <c r="Q43" s="276"/>
      <c r="R43" s="276"/>
      <c r="S43" s="195"/>
      <c r="T43" s="69" t="str">
        <f>'A0 - Report information'!$C$2</f>
        <v>MYRP|No|Palestine|43831|44196|Annual|44286|19-ECW-MYRP-0006, SC190207|19-ECW-MYRP-0006, SC190207|19-ECW-MYRP-0006, SC190207|19-ECW-MYRP-0006, SC190207|19-ECW-MYRP-0006, SC190207|19-ECW-MYRP-0006, SC190207|19-ECW-MYRP-0006, SC190207|19-ECW-MYRP-0006, SC190207|||</v>
      </c>
    </row>
    <row r="44" spans="1:20" ht="48.95" customHeight="1">
      <c r="A44" s="192"/>
      <c r="B44" s="22"/>
      <c r="C44" s="246"/>
      <c r="D44" s="251"/>
      <c r="E44" s="252" t="s">
        <v>264</v>
      </c>
      <c r="F44" s="253"/>
      <c r="G44" s="254"/>
      <c r="H44" s="261"/>
      <c r="I44" s="271"/>
      <c r="J44" s="272"/>
      <c r="K44" s="273"/>
      <c r="L44" s="274"/>
      <c r="M44" s="274"/>
      <c r="N44" s="275"/>
      <c r="O44" s="271"/>
      <c r="P44" s="272"/>
      <c r="Q44" s="276"/>
      <c r="R44" s="276"/>
      <c r="S44" s="195"/>
      <c r="T44" s="69" t="str">
        <f>'A0 - Report information'!$C$2</f>
        <v>MYRP|No|Palestine|43831|44196|Annual|44286|19-ECW-MYRP-0006, SC190207|19-ECW-MYRP-0006, SC190207|19-ECW-MYRP-0006, SC190207|19-ECW-MYRP-0006, SC190207|19-ECW-MYRP-0006, SC190207|19-ECW-MYRP-0006, SC190207|19-ECW-MYRP-0006, SC190207|19-ECW-MYRP-0006, SC190207|||</v>
      </c>
    </row>
    <row r="45" spans="1:20" ht="48.95" customHeight="1">
      <c r="A45" s="192"/>
      <c r="B45" s="22"/>
      <c r="C45" s="246"/>
      <c r="D45" s="251"/>
      <c r="E45" s="252" t="s">
        <v>264</v>
      </c>
      <c r="F45" s="253"/>
      <c r="G45" s="254"/>
      <c r="H45" s="261"/>
      <c r="I45" s="271"/>
      <c r="J45" s="272"/>
      <c r="K45" s="273"/>
      <c r="L45" s="274"/>
      <c r="M45" s="274"/>
      <c r="N45" s="275"/>
      <c r="O45" s="271"/>
      <c r="P45" s="272"/>
      <c r="Q45" s="276"/>
      <c r="R45" s="276"/>
      <c r="S45" s="195"/>
      <c r="T45" s="69" t="str">
        <f>'A0 - Report information'!$C$2</f>
        <v>MYRP|No|Palestine|43831|44196|Annual|44286|19-ECW-MYRP-0006, SC190207|19-ECW-MYRP-0006, SC190207|19-ECW-MYRP-0006, SC190207|19-ECW-MYRP-0006, SC190207|19-ECW-MYRP-0006, SC190207|19-ECW-MYRP-0006, SC190207|19-ECW-MYRP-0006, SC190207|19-ECW-MYRP-0006, SC190207|||</v>
      </c>
    </row>
    <row r="46" spans="1:20" ht="48.95" customHeight="1">
      <c r="A46" s="192"/>
      <c r="B46" s="22"/>
      <c r="C46" s="246"/>
      <c r="D46" s="251"/>
      <c r="E46" s="252" t="s">
        <v>264</v>
      </c>
      <c r="F46" s="253"/>
      <c r="G46" s="254"/>
      <c r="H46" s="261"/>
      <c r="I46" s="271"/>
      <c r="J46" s="272"/>
      <c r="K46" s="273"/>
      <c r="L46" s="274"/>
      <c r="M46" s="274"/>
      <c r="N46" s="275"/>
      <c r="O46" s="271"/>
      <c r="P46" s="272"/>
      <c r="Q46" s="276"/>
      <c r="R46" s="276"/>
      <c r="S46" s="195"/>
      <c r="T46" s="69" t="str">
        <f>'A0 - Report information'!$C$2</f>
        <v>MYRP|No|Palestine|43831|44196|Annual|44286|19-ECW-MYRP-0006, SC190207|19-ECW-MYRP-0006, SC190207|19-ECW-MYRP-0006, SC190207|19-ECW-MYRP-0006, SC190207|19-ECW-MYRP-0006, SC190207|19-ECW-MYRP-0006, SC190207|19-ECW-MYRP-0006, SC190207|19-ECW-MYRP-0006, SC190207|||</v>
      </c>
    </row>
    <row r="47" spans="1:20" ht="48.95" customHeight="1">
      <c r="A47" s="192"/>
      <c r="B47" s="22"/>
      <c r="C47" s="246"/>
      <c r="D47" s="251"/>
      <c r="E47" s="252" t="s">
        <v>264</v>
      </c>
      <c r="F47" s="253"/>
      <c r="G47" s="254"/>
      <c r="H47" s="261"/>
      <c r="I47" s="271"/>
      <c r="J47" s="272"/>
      <c r="K47" s="273"/>
      <c r="L47" s="274"/>
      <c r="M47" s="274"/>
      <c r="N47" s="275"/>
      <c r="O47" s="271"/>
      <c r="P47" s="272"/>
      <c r="Q47" s="276"/>
      <c r="R47" s="276"/>
      <c r="S47" s="195"/>
      <c r="T47" s="69" t="str">
        <f>'A0 - Report information'!$C$2</f>
        <v>MYRP|No|Palestine|43831|44196|Annual|44286|19-ECW-MYRP-0006, SC190207|19-ECW-MYRP-0006, SC190207|19-ECW-MYRP-0006, SC190207|19-ECW-MYRP-0006, SC190207|19-ECW-MYRP-0006, SC190207|19-ECW-MYRP-0006, SC190207|19-ECW-MYRP-0006, SC190207|19-ECW-MYRP-0006, SC190207|||</v>
      </c>
    </row>
    <row r="48" spans="1:20" ht="48.95" customHeight="1">
      <c r="A48" s="192"/>
      <c r="B48" s="22"/>
      <c r="C48" s="246"/>
      <c r="D48" s="251"/>
      <c r="E48" s="252" t="s">
        <v>264</v>
      </c>
      <c r="F48" s="253"/>
      <c r="G48" s="254"/>
      <c r="H48" s="277"/>
      <c r="I48" s="278"/>
      <c r="J48" s="279"/>
      <c r="K48" s="273"/>
      <c r="L48" s="274"/>
      <c r="M48" s="274"/>
      <c r="N48" s="280"/>
      <c r="O48" s="278"/>
      <c r="P48" s="279"/>
      <c r="Q48" s="276"/>
      <c r="R48" s="276"/>
      <c r="S48" s="195"/>
      <c r="T48" s="69" t="str">
        <f>'A0 - Report information'!$C$2</f>
        <v>MYRP|No|Palestine|43831|44196|Annual|44286|19-ECW-MYRP-0006, SC190207|19-ECW-MYRP-0006, SC190207|19-ECW-MYRP-0006, SC190207|19-ECW-MYRP-0006, SC190207|19-ECW-MYRP-0006, SC190207|19-ECW-MYRP-0006, SC190207|19-ECW-MYRP-0006, SC190207|19-ECW-MYRP-0006, SC190207|||</v>
      </c>
    </row>
    <row r="50" spans="6:7">
      <c r="F50"/>
      <c r="G50"/>
    </row>
    <row r="51" spans="6:7">
      <c r="F51"/>
      <c r="G51"/>
    </row>
    <row r="52" spans="6:7">
      <c r="F52"/>
      <c r="G52"/>
    </row>
  </sheetData>
  <sheetProtection sheet="1" selectLockedCells="1"/>
  <mergeCells count="8">
    <mergeCell ref="A7:A9"/>
    <mergeCell ref="A13:A18"/>
    <mergeCell ref="H3:P3"/>
    <mergeCell ref="E4:E5"/>
    <mergeCell ref="F4:F5"/>
    <mergeCell ref="H4:J4"/>
    <mergeCell ref="K4:M4"/>
    <mergeCell ref="N4:P4"/>
  </mergeCells>
  <conditionalFormatting sqref="G8 F13:G48 G12 F11:G11 F7:G7 H7:H19 G10 H21:H48">
    <cfRule type="containsText" dxfId="236" priority="3" operator="containsText" text="Program specific">
      <formula>NOT(ISERROR(SEARCH("Program specific",F7)))</formula>
    </cfRule>
  </conditionalFormatting>
  <conditionalFormatting sqref="F10">
    <cfRule type="containsText" dxfId="235" priority="2" operator="containsText" text="Program specific">
      <formula>NOT(ISERROR(SEARCH("Program specific",F10)))</formula>
    </cfRule>
  </conditionalFormatting>
  <conditionalFormatting sqref="H20">
    <cfRule type="containsText" dxfId="234" priority="1" operator="containsText" text="Program specific">
      <formula>NOT(ISERROR(SEARCH("Program specific",H20)))</formula>
    </cfRule>
  </conditionalFormatting>
  <dataValidations count="1">
    <dataValidation type="list" allowBlank="1" showInputMessage="1" showErrorMessage="1" prompt="Select Level first (column B)" sqref="D13:D48" xr:uid="{6C94703D-45AF-451F-8F00-BC8BD73C6B8A}">
      <formula1>OFFSET(IND10_LIST,MATCH(B13,IND10_LIST,0)-1,1,COUNTIF(IND10_LIST,B13),1)</formula1>
    </dataValidation>
  </dataValidations>
  <pageMargins left="0.7" right="0.7" top="0.75" bottom="0.75" header="0.3" footer="0.3"/>
  <pageSetup orientation="portrait" r:id="rId1"/>
  <drawing r:id="rId2"/>
  <tableParts count="1">
    <tablePart r:id="rId3"/>
  </tableParts>
  <extLst>
    <ext xmlns:x14="http://schemas.microsoft.com/office/spreadsheetml/2009/9/main" uri="{CCE6A557-97BC-4b89-ADB6-D9C93CAAB3DF}">
      <x14:dataValidations xmlns:xm="http://schemas.microsoft.com/office/excel/2006/main" count="4">
        <x14:dataValidation type="list" allowBlank="1" showInputMessage="1" showErrorMessage="1" xr:uid="{6E5CC66E-5FEB-4BA1-83DB-5FD550E71B5A}">
          <x14:formula1>
            <xm:f>'ADMIN - LISTS'!$U$3:$U$29</xm:f>
          </x14:formula1>
          <xm:sqref>D7:D12</xm:sqref>
        </x14:dataValidation>
        <x14:dataValidation type="list" allowBlank="1" showInputMessage="1" showErrorMessage="1" xr:uid="{2F2F8A88-8BB1-453D-B948-55E429DFA2D8}">
          <x14:formula1>
            <xm:f>'ADMIN - LISTS'!$AM$3:$AM$12</xm:f>
          </x14:formula1>
          <xm:sqref>F7:F48</xm:sqref>
        </x14:dataValidation>
        <x14:dataValidation type="list" allowBlank="1" showInputMessage="1" showErrorMessage="1" xr:uid="{8CC23F59-D3D8-4DB4-BEBE-EEBF71D91ECC}">
          <x14:formula1>
            <xm:f>'ADMIN - LISTS'!$AO$3:$AO$13</xm:f>
          </x14:formula1>
          <xm:sqref>G7:G48</xm:sqref>
        </x14:dataValidation>
        <x14:dataValidation type="list" allowBlank="1" showInputMessage="1" showErrorMessage="1" xr:uid="{C0C97EBD-4223-4C0B-803F-9CA71DDAFCF4}">
          <x14:formula1>
            <xm:f>'ADMIN - LISTS'!$AE$3:$AE$4</xm:f>
          </x14:formula1>
          <xm:sqref>B7:B48</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443139-F2E1-46B5-95C0-F035A76690D7}">
  <dimension ref="A1:T52"/>
  <sheetViews>
    <sheetView showGridLines="0" zoomScale="84" zoomScaleNormal="10" workbookViewId="0">
      <pane xSplit="1" ySplit="6" topLeftCell="E19" activePane="bottomRight" state="frozen"/>
      <selection pane="bottomRight" activeCell="E16" sqref="E16"/>
      <selection pane="bottomLeft" activeCell="A10" sqref="A10"/>
      <selection pane="topRight" activeCell="B1" sqref="B1"/>
    </sheetView>
  </sheetViews>
  <sheetFormatPr defaultColWidth="8.5703125" defaultRowHeight="14.45"/>
  <cols>
    <col min="1" max="1" width="19.5703125" customWidth="1"/>
    <col min="2" max="2" width="22" customWidth="1"/>
    <col min="3" max="3" width="39" customWidth="1"/>
    <col min="4" max="4" width="36.85546875" customWidth="1"/>
    <col min="5" max="5" width="47.140625" customWidth="1"/>
    <col min="6" max="6" width="14.5703125" style="8" customWidth="1"/>
    <col min="7" max="7" width="14" style="8" customWidth="1"/>
    <col min="8" max="8" width="8.85546875" customWidth="1"/>
    <col min="9" max="10" width="13.5703125" style="8" customWidth="1"/>
    <col min="11" max="11" width="8.85546875" style="8" customWidth="1"/>
    <col min="12" max="13" width="13.5703125" style="8" customWidth="1"/>
    <col min="14" max="14" width="8.85546875" style="8" customWidth="1"/>
    <col min="15" max="16" width="13.5703125" customWidth="1"/>
    <col min="17" max="17" width="29.42578125" customWidth="1"/>
    <col min="18" max="18" width="58.42578125" customWidth="1"/>
    <col min="19" max="19" width="117.42578125" customWidth="1"/>
    <col min="20" max="20" width="37" hidden="1" customWidth="1"/>
  </cols>
  <sheetData>
    <row r="1" spans="1:20" ht="33.950000000000003" customHeight="1">
      <c r="B1" s="15"/>
      <c r="C1" s="83" t="s">
        <v>143</v>
      </c>
      <c r="D1" s="83"/>
      <c r="E1" s="83"/>
      <c r="F1" s="83"/>
      <c r="G1" s="83"/>
      <c r="H1" s="83"/>
      <c r="I1" s="46"/>
      <c r="N1"/>
    </row>
    <row r="2" spans="1:20" ht="15.95" customHeight="1">
      <c r="A2" s="169"/>
      <c r="B2" s="169"/>
      <c r="C2" s="170" t="s">
        <v>144</v>
      </c>
      <c r="D2" s="147"/>
      <c r="E2" s="147"/>
      <c r="F2" s="167"/>
      <c r="G2" s="167"/>
      <c r="H2" s="167"/>
      <c r="I2" s="147"/>
      <c r="N2" s="16"/>
    </row>
    <row r="3" spans="1:20" ht="15" customHeight="1">
      <c r="F3"/>
      <c r="G3"/>
      <c r="H3" s="382" t="s">
        <v>145</v>
      </c>
      <c r="I3" s="382"/>
      <c r="J3" s="382"/>
      <c r="K3" s="382"/>
      <c r="L3" s="382"/>
      <c r="M3" s="382"/>
      <c r="N3" s="382"/>
      <c r="O3" s="382"/>
      <c r="P3" s="382"/>
      <c r="R3" s="168"/>
    </row>
    <row r="4" spans="1:20" s="18" customFormat="1" ht="18" customHeight="1">
      <c r="B4" s="228"/>
      <c r="C4" s="229"/>
      <c r="D4" s="229"/>
      <c r="E4" s="383" t="s">
        <v>146</v>
      </c>
      <c r="F4" s="384" t="s">
        <v>147</v>
      </c>
      <c r="G4" s="230"/>
      <c r="H4" s="385" t="s">
        <v>148</v>
      </c>
      <c r="I4" s="385"/>
      <c r="J4" s="385"/>
      <c r="K4" s="385" t="s">
        <v>149</v>
      </c>
      <c r="L4" s="385"/>
      <c r="M4" s="385"/>
      <c r="N4" s="386" t="s">
        <v>150</v>
      </c>
      <c r="O4" s="386"/>
      <c r="P4" s="386"/>
    </row>
    <row r="5" spans="1:20" s="196" customFormat="1" ht="17.100000000000001" customHeight="1">
      <c r="B5" s="231" t="s">
        <v>23</v>
      </c>
      <c r="C5" s="303" t="s">
        <v>151</v>
      </c>
      <c r="D5" s="303" t="s">
        <v>152</v>
      </c>
      <c r="E5" s="383"/>
      <c r="F5" s="384"/>
      <c r="G5" s="232"/>
      <c r="H5" s="197" t="s">
        <v>153</v>
      </c>
      <c r="I5" s="197" t="s">
        <v>154</v>
      </c>
      <c r="J5" s="198" t="s">
        <v>155</v>
      </c>
      <c r="K5" s="197"/>
      <c r="L5" s="197" t="s">
        <v>154</v>
      </c>
      <c r="M5" s="198" t="s">
        <v>155</v>
      </c>
      <c r="N5" s="199"/>
      <c r="O5" s="197" t="s">
        <v>154</v>
      </c>
      <c r="P5" s="198" t="s">
        <v>155</v>
      </c>
      <c r="Q5" s="200" t="s">
        <v>151</v>
      </c>
      <c r="R5" s="200" t="s">
        <v>151</v>
      </c>
    </row>
    <row r="6" spans="1:20" s="5" customFormat="1" ht="42" customHeight="1">
      <c r="B6" s="227" t="s">
        <v>156</v>
      </c>
      <c r="C6" s="227" t="s">
        <v>157</v>
      </c>
      <c r="D6" s="206" t="s">
        <v>84</v>
      </c>
      <c r="E6" s="227" t="s">
        <v>158</v>
      </c>
      <c r="F6" s="227" t="s">
        <v>159</v>
      </c>
      <c r="G6" s="227" t="s">
        <v>160</v>
      </c>
      <c r="H6" s="207" t="s">
        <v>161</v>
      </c>
      <c r="I6" s="208" t="s">
        <v>162</v>
      </c>
      <c r="J6" s="208" t="s">
        <v>163</v>
      </c>
      <c r="K6" s="207" t="s">
        <v>164</v>
      </c>
      <c r="L6" s="208" t="s">
        <v>165</v>
      </c>
      <c r="M6" s="208" t="s">
        <v>166</v>
      </c>
      <c r="N6" s="207" t="s">
        <v>167</v>
      </c>
      <c r="O6" s="208" t="s">
        <v>168</v>
      </c>
      <c r="P6" s="208" t="s">
        <v>169</v>
      </c>
      <c r="Q6" s="209" t="s">
        <v>170</v>
      </c>
      <c r="R6" s="287" t="s">
        <v>171</v>
      </c>
      <c r="S6" s="207" t="s">
        <v>172</v>
      </c>
      <c r="T6" s="217" t="s">
        <v>42</v>
      </c>
    </row>
    <row r="7" spans="1:20" ht="74.099999999999994" customHeight="1">
      <c r="A7" s="379" t="s">
        <v>174</v>
      </c>
      <c r="B7" s="2" t="s">
        <v>175</v>
      </c>
      <c r="C7" s="245"/>
      <c r="D7" s="226" t="s">
        <v>176</v>
      </c>
      <c r="E7" s="248"/>
      <c r="F7" s="238" t="s">
        <v>177</v>
      </c>
      <c r="G7" s="6" t="s">
        <v>178</v>
      </c>
      <c r="H7" s="261" t="s">
        <v>265</v>
      </c>
      <c r="I7" s="265">
        <v>0</v>
      </c>
      <c r="J7" s="266">
        <v>0</v>
      </c>
      <c r="K7" s="267">
        <v>2022</v>
      </c>
      <c r="L7" s="265">
        <v>135</v>
      </c>
      <c r="M7" s="265">
        <v>90</v>
      </c>
      <c r="N7" s="268">
        <v>2021</v>
      </c>
      <c r="O7" s="265">
        <v>0</v>
      </c>
      <c r="P7" s="266">
        <v>0</v>
      </c>
      <c r="Q7" s="269" t="s">
        <v>58</v>
      </c>
      <c r="R7" s="269" t="s">
        <v>290</v>
      </c>
      <c r="S7" s="204" t="s">
        <v>180</v>
      </c>
      <c r="T7" s="47" t="str">
        <f>'A0 - Report information'!$C$2</f>
        <v>MYRP|No|Palestine|43831|44196|Annual|44286|19-ECW-MYRP-0006, SC190207|19-ECW-MYRP-0006, SC190207|19-ECW-MYRP-0006, SC190207|19-ECW-MYRP-0006, SC190207|19-ECW-MYRP-0006, SC190207|19-ECW-MYRP-0006, SC190207|19-ECW-MYRP-0006, SC190207|19-ECW-MYRP-0006, SC190207|||</v>
      </c>
    </row>
    <row r="8" spans="1:20" ht="64.349999999999994" customHeight="1">
      <c r="A8" s="379"/>
      <c r="B8" s="2" t="s">
        <v>175</v>
      </c>
      <c r="C8" s="246"/>
      <c r="D8" s="226" t="s">
        <v>181</v>
      </c>
      <c r="E8" s="248"/>
      <c r="F8" s="6" t="s">
        <v>182</v>
      </c>
      <c r="G8" s="292" t="s">
        <v>183</v>
      </c>
      <c r="H8" s="275"/>
      <c r="I8" s="271"/>
      <c r="J8" s="257"/>
      <c r="K8" s="258"/>
      <c r="L8" s="271"/>
      <c r="M8" s="256"/>
      <c r="N8" s="259"/>
      <c r="O8" s="271"/>
      <c r="P8" s="257"/>
      <c r="Q8" s="260"/>
      <c r="R8" s="260"/>
      <c r="S8" s="9" t="s">
        <v>186</v>
      </c>
      <c r="T8" s="47" t="str">
        <f>'A0 - Report information'!$C$2</f>
        <v>MYRP|No|Palestine|43831|44196|Annual|44286|19-ECW-MYRP-0006, SC190207|19-ECW-MYRP-0006, SC190207|19-ECW-MYRP-0006, SC190207|19-ECW-MYRP-0006, SC190207|19-ECW-MYRP-0006, SC190207|19-ECW-MYRP-0006, SC190207|19-ECW-MYRP-0006, SC190207|19-ECW-MYRP-0006, SC190207|||</v>
      </c>
    </row>
    <row r="9" spans="1:20" ht="93" customHeight="1">
      <c r="A9" s="379"/>
      <c r="B9" s="2" t="s">
        <v>175</v>
      </c>
      <c r="C9" s="246"/>
      <c r="D9" s="9" t="s">
        <v>187</v>
      </c>
      <c r="E9" s="249"/>
      <c r="F9" s="6" t="s">
        <v>177</v>
      </c>
      <c r="G9" s="6" t="s">
        <v>183</v>
      </c>
      <c r="H9" s="255"/>
      <c r="I9" s="265"/>
      <c r="J9" s="266"/>
      <c r="K9" s="267"/>
      <c r="L9" s="265"/>
      <c r="M9" s="265"/>
      <c r="N9" s="268"/>
      <c r="O9" s="265"/>
      <c r="P9" s="266"/>
      <c r="Q9" s="269"/>
      <c r="R9" s="269"/>
      <c r="S9" s="295" t="s">
        <v>189</v>
      </c>
      <c r="T9" s="68" t="str">
        <f>'A0 - Report information'!$C$2</f>
        <v>MYRP|No|Palestine|43831|44196|Annual|44286|19-ECW-MYRP-0006, SC190207|19-ECW-MYRP-0006, SC190207|19-ECW-MYRP-0006, SC190207|19-ECW-MYRP-0006, SC190207|19-ECW-MYRP-0006, SC190207|19-ECW-MYRP-0006, SC190207|19-ECW-MYRP-0006, SC190207|19-ECW-MYRP-0006, SC190207|||</v>
      </c>
    </row>
    <row r="10" spans="1:20" ht="64.349999999999994" customHeight="1">
      <c r="A10" s="239"/>
      <c r="B10" s="2" t="s">
        <v>175</v>
      </c>
      <c r="C10" s="246"/>
      <c r="D10" s="226" t="s">
        <v>190</v>
      </c>
      <c r="E10" s="248"/>
      <c r="F10" s="238" t="s">
        <v>182</v>
      </c>
      <c r="G10" s="6" t="s">
        <v>191</v>
      </c>
      <c r="H10" s="261" t="s">
        <v>265</v>
      </c>
      <c r="I10" s="256">
        <v>0</v>
      </c>
      <c r="J10" s="257">
        <v>0</v>
      </c>
      <c r="K10" s="258">
        <v>2022</v>
      </c>
      <c r="L10" s="256">
        <v>30</v>
      </c>
      <c r="M10" s="256"/>
      <c r="N10" s="259">
        <v>2021</v>
      </c>
      <c r="O10" s="256">
        <v>33</v>
      </c>
      <c r="P10" s="257">
        <v>10</v>
      </c>
      <c r="Q10" s="260"/>
      <c r="R10" s="260"/>
      <c r="S10" s="260" t="s">
        <v>283</v>
      </c>
      <c r="T10" s="47" t="str">
        <f>'A0 - Report information'!$C$2</f>
        <v>MYRP|No|Palestine|43831|44196|Annual|44286|19-ECW-MYRP-0006, SC190207|19-ECW-MYRP-0006, SC190207|19-ECW-MYRP-0006, SC190207|19-ECW-MYRP-0006, SC190207|19-ECW-MYRP-0006, SC190207|19-ECW-MYRP-0006, SC190207|19-ECW-MYRP-0006, SC190207|19-ECW-MYRP-0006, SC190207|||</v>
      </c>
    </row>
    <row r="11" spans="1:20" ht="43.5">
      <c r="A11" s="239"/>
      <c r="B11" s="2" t="s">
        <v>175</v>
      </c>
      <c r="C11" s="245"/>
      <c r="D11" s="226" t="s">
        <v>193</v>
      </c>
      <c r="E11" s="248"/>
      <c r="F11" s="238" t="s">
        <v>177</v>
      </c>
      <c r="G11" s="6" t="s">
        <v>191</v>
      </c>
      <c r="H11" s="261" t="s">
        <v>265</v>
      </c>
      <c r="I11" s="256">
        <v>0</v>
      </c>
      <c r="J11" s="257">
        <v>0</v>
      </c>
      <c r="K11" s="258">
        <v>2022</v>
      </c>
      <c r="L11" s="256">
        <v>105</v>
      </c>
      <c r="M11" s="256"/>
      <c r="N11" s="259">
        <v>2021</v>
      </c>
      <c r="O11" s="256">
        <v>362</v>
      </c>
      <c r="P11" s="257">
        <v>119</v>
      </c>
      <c r="Q11" s="260" t="s">
        <v>58</v>
      </c>
      <c r="R11" s="260"/>
      <c r="S11" s="260" t="s">
        <v>195</v>
      </c>
      <c r="T11" s="47" t="str">
        <f>'A0 - Report information'!$C$2</f>
        <v>MYRP|No|Palestine|43831|44196|Annual|44286|19-ECW-MYRP-0006, SC190207|19-ECW-MYRP-0006, SC190207|19-ECW-MYRP-0006, SC190207|19-ECW-MYRP-0006, SC190207|19-ECW-MYRP-0006, SC190207|19-ECW-MYRP-0006, SC190207|19-ECW-MYRP-0006, SC190207|19-ECW-MYRP-0006, SC190207|||</v>
      </c>
    </row>
    <row r="12" spans="1:20" ht="99.95" customHeight="1" thickBot="1">
      <c r="A12" s="239"/>
      <c r="B12" s="244" t="s">
        <v>175</v>
      </c>
      <c r="C12" s="247"/>
      <c r="D12" s="243" t="s">
        <v>196</v>
      </c>
      <c r="E12" s="250"/>
      <c r="F12" s="293" t="s">
        <v>197</v>
      </c>
      <c r="G12" s="294" t="s">
        <v>198</v>
      </c>
      <c r="H12" s="281" t="s">
        <v>265</v>
      </c>
      <c r="I12" s="282">
        <v>0</v>
      </c>
      <c r="J12" s="283">
        <v>0</v>
      </c>
      <c r="K12" s="284">
        <v>2022</v>
      </c>
      <c r="L12" s="282">
        <v>91</v>
      </c>
      <c r="M12" s="282"/>
      <c r="N12" s="285">
        <v>2021</v>
      </c>
      <c r="O12" s="282">
        <v>141</v>
      </c>
      <c r="P12" s="283">
        <v>89</v>
      </c>
      <c r="Q12" s="286" t="s">
        <v>58</v>
      </c>
      <c r="R12" s="286"/>
      <c r="S12" s="298" t="s">
        <v>200</v>
      </c>
      <c r="T12" s="47" t="str">
        <f>'A0 - Report information'!$C$2</f>
        <v>MYRP|No|Palestine|43831|44196|Annual|44286|19-ECW-MYRP-0006, SC190207|19-ECW-MYRP-0006, SC190207|19-ECW-MYRP-0006, SC190207|19-ECW-MYRP-0006, SC190207|19-ECW-MYRP-0006, SC190207|19-ECW-MYRP-0006, SC190207|19-ECW-MYRP-0006, SC190207|19-ECW-MYRP-0006, SC190207|||</v>
      </c>
    </row>
    <row r="13" spans="1:20" ht="44.1" customHeight="1">
      <c r="A13" s="380" t="s">
        <v>201</v>
      </c>
      <c r="B13" s="22" t="s">
        <v>202</v>
      </c>
      <c r="C13" s="246" t="s">
        <v>203</v>
      </c>
      <c r="D13" s="251" t="s">
        <v>204</v>
      </c>
      <c r="E13" s="296" t="s">
        <v>205</v>
      </c>
      <c r="F13" s="253" t="s">
        <v>182</v>
      </c>
      <c r="G13" s="254" t="s">
        <v>178</v>
      </c>
      <c r="H13" s="297" t="s">
        <v>265</v>
      </c>
      <c r="I13" s="256" t="s">
        <v>267</v>
      </c>
      <c r="J13" s="257" t="s">
        <v>268</v>
      </c>
      <c r="K13" s="258">
        <v>2022</v>
      </c>
      <c r="L13" s="256"/>
      <c r="M13" s="256"/>
      <c r="N13" s="259">
        <v>2021</v>
      </c>
      <c r="O13" s="256"/>
      <c r="P13" s="257"/>
      <c r="Q13" s="260" t="s">
        <v>210</v>
      </c>
      <c r="R13" s="260" t="s">
        <v>269</v>
      </c>
      <c r="S13" s="195"/>
      <c r="T13" s="69" t="str">
        <f>'A0 - Report information'!$C$2</f>
        <v>MYRP|No|Palestine|43831|44196|Annual|44286|19-ECW-MYRP-0006, SC190207|19-ECW-MYRP-0006, SC190207|19-ECW-MYRP-0006, SC190207|19-ECW-MYRP-0006, SC190207|19-ECW-MYRP-0006, SC190207|19-ECW-MYRP-0006, SC190207|19-ECW-MYRP-0006, SC190207|19-ECW-MYRP-0006, SC190207|||</v>
      </c>
    </row>
    <row r="14" spans="1:20" ht="48.95" customHeight="1">
      <c r="A14" s="381"/>
      <c r="B14" s="22" t="s">
        <v>175</v>
      </c>
      <c r="C14" s="246" t="s">
        <v>213</v>
      </c>
      <c r="D14" s="251" t="s">
        <v>204</v>
      </c>
      <c r="E14" s="252" t="s">
        <v>214</v>
      </c>
      <c r="F14" s="253" t="s">
        <v>182</v>
      </c>
      <c r="G14" s="254" t="s">
        <v>178</v>
      </c>
      <c r="H14" s="261" t="s">
        <v>265</v>
      </c>
      <c r="I14" s="256">
        <v>0</v>
      </c>
      <c r="J14" s="257">
        <v>0</v>
      </c>
      <c r="K14" s="258">
        <v>2022</v>
      </c>
      <c r="L14" s="256">
        <v>30</v>
      </c>
      <c r="M14" s="256">
        <v>15</v>
      </c>
      <c r="N14" s="259">
        <v>2021</v>
      </c>
      <c r="O14" s="256">
        <v>0</v>
      </c>
      <c r="P14" s="257">
        <v>0</v>
      </c>
      <c r="Q14" s="260" t="s">
        <v>58</v>
      </c>
      <c r="R14" s="260" t="s">
        <v>291</v>
      </c>
      <c r="S14" s="195"/>
      <c r="T14" s="47" t="str">
        <f>'A0 - Report information'!$C$2</f>
        <v>MYRP|No|Palestine|43831|44196|Annual|44286|19-ECW-MYRP-0006, SC190207|19-ECW-MYRP-0006, SC190207|19-ECW-MYRP-0006, SC190207|19-ECW-MYRP-0006, SC190207|19-ECW-MYRP-0006, SC190207|19-ECW-MYRP-0006, SC190207|19-ECW-MYRP-0006, SC190207|19-ECW-MYRP-0006, SC190207|||</v>
      </c>
    </row>
    <row r="15" spans="1:20" ht="48.95" customHeight="1">
      <c r="A15" s="381"/>
      <c r="B15" s="22" t="s">
        <v>175</v>
      </c>
      <c r="C15" s="246" t="s">
        <v>217</v>
      </c>
      <c r="D15" s="251" t="s">
        <v>204</v>
      </c>
      <c r="E15" s="252" t="s">
        <v>218</v>
      </c>
      <c r="F15" s="253" t="s">
        <v>182</v>
      </c>
      <c r="G15" s="254" t="s">
        <v>178</v>
      </c>
      <c r="H15" s="261"/>
      <c r="I15" s="256"/>
      <c r="J15" s="257"/>
      <c r="K15" s="258"/>
      <c r="L15" s="256"/>
      <c r="M15" s="256"/>
      <c r="N15" s="259"/>
      <c r="O15" s="256"/>
      <c r="P15" s="257"/>
      <c r="Q15" s="260"/>
      <c r="R15" s="260"/>
      <c r="S15" s="195"/>
      <c r="T15" s="47" t="str">
        <f>'A0 - Report information'!$C$2</f>
        <v>MYRP|No|Palestine|43831|44196|Annual|44286|19-ECW-MYRP-0006, SC190207|19-ECW-MYRP-0006, SC190207|19-ECW-MYRP-0006, SC190207|19-ECW-MYRP-0006, SC190207|19-ECW-MYRP-0006, SC190207|19-ECW-MYRP-0006, SC190207|19-ECW-MYRP-0006, SC190207|19-ECW-MYRP-0006, SC190207|||</v>
      </c>
    </row>
    <row r="16" spans="1:20" ht="48.95" customHeight="1">
      <c r="A16" s="381"/>
      <c r="B16" s="22" t="s">
        <v>175</v>
      </c>
      <c r="C16" s="246" t="s">
        <v>221</v>
      </c>
      <c r="D16" s="251" t="s">
        <v>204</v>
      </c>
      <c r="E16" s="252" t="s">
        <v>271</v>
      </c>
      <c r="F16" s="253" t="s">
        <v>182</v>
      </c>
      <c r="G16" s="254" t="s">
        <v>178</v>
      </c>
      <c r="H16" s="261" t="s">
        <v>265</v>
      </c>
      <c r="I16" s="262">
        <v>0</v>
      </c>
      <c r="J16" s="263">
        <v>0</v>
      </c>
      <c r="K16" s="258">
        <v>2022</v>
      </c>
      <c r="L16" s="256">
        <v>1393</v>
      </c>
      <c r="M16" s="256">
        <v>1088</v>
      </c>
      <c r="N16" s="259">
        <v>2021</v>
      </c>
      <c r="O16" s="256">
        <v>7883</v>
      </c>
      <c r="P16" s="257">
        <v>2379</v>
      </c>
      <c r="Q16" s="260" t="s">
        <v>58</v>
      </c>
      <c r="R16" s="260" t="s">
        <v>292</v>
      </c>
      <c r="S16" s="195"/>
      <c r="T16" s="47" t="str">
        <f>'A0 - Report information'!$C$2</f>
        <v>MYRP|No|Palestine|43831|44196|Annual|44286|19-ECW-MYRP-0006, SC190207|19-ECW-MYRP-0006, SC190207|19-ECW-MYRP-0006, SC190207|19-ECW-MYRP-0006, SC190207|19-ECW-MYRP-0006, SC190207|19-ECW-MYRP-0006, SC190207|19-ECW-MYRP-0006, SC190207|19-ECW-MYRP-0006, SC190207|||</v>
      </c>
    </row>
    <row r="17" spans="1:20" ht="48.95" customHeight="1">
      <c r="A17" s="381"/>
      <c r="B17" s="22" t="s">
        <v>202</v>
      </c>
      <c r="C17" s="246" t="s">
        <v>225</v>
      </c>
      <c r="D17" s="251" t="s">
        <v>204</v>
      </c>
      <c r="E17" s="252" t="s">
        <v>226</v>
      </c>
      <c r="F17" s="253" t="s">
        <v>177</v>
      </c>
      <c r="G17" s="254" t="s">
        <v>227</v>
      </c>
      <c r="H17" s="261" t="s">
        <v>265</v>
      </c>
      <c r="I17" s="256" t="s">
        <v>228</v>
      </c>
      <c r="J17" s="257" t="s">
        <v>229</v>
      </c>
      <c r="K17" s="258">
        <v>2022</v>
      </c>
      <c r="L17" s="256" t="s">
        <v>230</v>
      </c>
      <c r="M17" s="256" t="s">
        <v>230</v>
      </c>
      <c r="N17" s="259">
        <v>2021</v>
      </c>
      <c r="O17" s="256"/>
      <c r="P17" s="257"/>
      <c r="Q17" s="260" t="s">
        <v>233</v>
      </c>
      <c r="R17" s="260" t="s">
        <v>272</v>
      </c>
      <c r="S17" s="195"/>
      <c r="T17" s="47" t="str">
        <f>'A0 - Report information'!$C$2</f>
        <v>MYRP|No|Palestine|43831|44196|Annual|44286|19-ECW-MYRP-0006, SC190207|19-ECW-MYRP-0006, SC190207|19-ECW-MYRP-0006, SC190207|19-ECW-MYRP-0006, SC190207|19-ECW-MYRP-0006, SC190207|19-ECW-MYRP-0006, SC190207|19-ECW-MYRP-0006, SC190207|19-ECW-MYRP-0006, SC190207|||</v>
      </c>
    </row>
    <row r="18" spans="1:20" ht="48.95" customHeight="1">
      <c r="A18" s="381"/>
      <c r="B18" s="22" t="s">
        <v>175</v>
      </c>
      <c r="C18" s="246" t="s">
        <v>235</v>
      </c>
      <c r="D18" s="251" t="s">
        <v>204</v>
      </c>
      <c r="E18" s="252" t="s">
        <v>236</v>
      </c>
      <c r="F18" s="253" t="s">
        <v>177</v>
      </c>
      <c r="G18" s="254" t="s">
        <v>183</v>
      </c>
      <c r="H18" s="261"/>
      <c r="I18" s="256"/>
      <c r="J18" s="257"/>
      <c r="K18" s="258"/>
      <c r="L18" s="256"/>
      <c r="M18" s="256"/>
      <c r="N18" s="259"/>
      <c r="O18" s="256"/>
      <c r="P18" s="257"/>
      <c r="Q18" s="260"/>
      <c r="R18" s="260"/>
      <c r="S18" s="195"/>
      <c r="T18" s="47" t="str">
        <f>'A0 - Report information'!$C$2</f>
        <v>MYRP|No|Palestine|43831|44196|Annual|44286|19-ECW-MYRP-0006, SC190207|19-ECW-MYRP-0006, SC190207|19-ECW-MYRP-0006, SC190207|19-ECW-MYRP-0006, SC190207|19-ECW-MYRP-0006, SC190207|19-ECW-MYRP-0006, SC190207|19-ECW-MYRP-0006, SC190207|19-ECW-MYRP-0006, SC190207|||</v>
      </c>
    </row>
    <row r="19" spans="1:20" ht="48.95" customHeight="1">
      <c r="A19" s="175"/>
      <c r="B19" s="22" t="s">
        <v>175</v>
      </c>
      <c r="C19" s="246" t="s">
        <v>240</v>
      </c>
      <c r="D19" s="251" t="s">
        <v>204</v>
      </c>
      <c r="E19" s="252" t="s">
        <v>241</v>
      </c>
      <c r="F19" s="253" t="s">
        <v>177</v>
      </c>
      <c r="G19" s="254" t="s">
        <v>183</v>
      </c>
      <c r="H19" s="261"/>
      <c r="I19" s="256"/>
      <c r="J19" s="257"/>
      <c r="K19" s="258"/>
      <c r="L19" s="256"/>
      <c r="M19" s="256"/>
      <c r="N19" s="259"/>
      <c r="O19" s="256"/>
      <c r="P19" s="257"/>
      <c r="Q19" s="260"/>
      <c r="R19" s="260"/>
      <c r="S19" s="195"/>
      <c r="T19" s="47" t="str">
        <f>'A0 - Report information'!$C$2</f>
        <v>MYRP|No|Palestine|43831|44196|Annual|44286|19-ECW-MYRP-0006, SC190207|19-ECW-MYRP-0006, SC190207|19-ECW-MYRP-0006, SC190207|19-ECW-MYRP-0006, SC190207|19-ECW-MYRP-0006, SC190207|19-ECW-MYRP-0006, SC190207|19-ECW-MYRP-0006, SC190207|19-ECW-MYRP-0006, SC190207|||</v>
      </c>
    </row>
    <row r="20" spans="1:20" ht="48.95" customHeight="1">
      <c r="A20" s="175"/>
      <c r="B20" s="22" t="s">
        <v>202</v>
      </c>
      <c r="C20" s="246" t="s">
        <v>244</v>
      </c>
      <c r="D20" s="251" t="s">
        <v>204</v>
      </c>
      <c r="E20" s="252" t="s">
        <v>245</v>
      </c>
      <c r="F20" s="253" t="s">
        <v>197</v>
      </c>
      <c r="G20" s="254" t="s">
        <v>227</v>
      </c>
      <c r="H20" s="261" t="s">
        <v>265</v>
      </c>
      <c r="I20" s="256" t="s">
        <v>246</v>
      </c>
      <c r="J20" s="257" t="s">
        <v>247</v>
      </c>
      <c r="K20" s="258">
        <v>2022</v>
      </c>
      <c r="L20" s="256" t="s">
        <v>248</v>
      </c>
      <c r="M20" s="256" t="s">
        <v>248</v>
      </c>
      <c r="N20" s="259">
        <v>2021</v>
      </c>
      <c r="O20" s="262"/>
      <c r="P20" s="263"/>
      <c r="Q20" s="260" t="s">
        <v>249</v>
      </c>
      <c r="R20" s="264"/>
      <c r="S20" s="195"/>
      <c r="T20" s="47" t="str">
        <f>'A0 - Report information'!$C$2</f>
        <v>MYRP|No|Palestine|43831|44196|Annual|44286|19-ECW-MYRP-0006, SC190207|19-ECW-MYRP-0006, SC190207|19-ECW-MYRP-0006, SC190207|19-ECW-MYRP-0006, SC190207|19-ECW-MYRP-0006, SC190207|19-ECW-MYRP-0006, SC190207|19-ECW-MYRP-0006, SC190207|19-ECW-MYRP-0006, SC190207|||</v>
      </c>
    </row>
    <row r="21" spans="1:20" ht="48.95" customHeight="1">
      <c r="A21" s="175"/>
      <c r="B21" s="22" t="s">
        <v>175</v>
      </c>
      <c r="C21" s="246" t="s">
        <v>251</v>
      </c>
      <c r="D21" s="251" t="s">
        <v>204</v>
      </c>
      <c r="E21" s="252" t="s">
        <v>252</v>
      </c>
      <c r="F21" s="253" t="s">
        <v>197</v>
      </c>
      <c r="G21" s="254" t="s">
        <v>253</v>
      </c>
      <c r="H21" s="261"/>
      <c r="I21" s="256"/>
      <c r="J21" s="257"/>
      <c r="K21" s="258"/>
      <c r="L21" s="256"/>
      <c r="M21" s="256"/>
      <c r="N21" s="259"/>
      <c r="O21" s="256"/>
      <c r="P21" s="257"/>
      <c r="Q21" s="260"/>
      <c r="R21" s="260"/>
      <c r="S21" s="195"/>
      <c r="T21" s="47" t="str">
        <f>'A0 - Report information'!$C$2</f>
        <v>MYRP|No|Palestine|43831|44196|Annual|44286|19-ECW-MYRP-0006, SC190207|19-ECW-MYRP-0006, SC190207|19-ECW-MYRP-0006, SC190207|19-ECW-MYRP-0006, SC190207|19-ECW-MYRP-0006, SC190207|19-ECW-MYRP-0006, SC190207|19-ECW-MYRP-0006, SC190207|19-ECW-MYRP-0006, SC190207|||</v>
      </c>
    </row>
    <row r="22" spans="1:20" ht="48.95" customHeight="1">
      <c r="A22" s="175"/>
      <c r="B22" s="22" t="s">
        <v>175</v>
      </c>
      <c r="C22" s="246" t="s">
        <v>255</v>
      </c>
      <c r="D22" s="251" t="s">
        <v>204</v>
      </c>
      <c r="E22" s="252" t="s">
        <v>256</v>
      </c>
      <c r="F22" s="253" t="s">
        <v>197</v>
      </c>
      <c r="G22" s="254" t="s">
        <v>183</v>
      </c>
      <c r="H22" s="261" t="s">
        <v>265</v>
      </c>
      <c r="I22" s="256"/>
      <c r="J22" s="257"/>
      <c r="K22" s="258"/>
      <c r="L22" s="256"/>
      <c r="M22" s="256"/>
      <c r="N22" s="259"/>
      <c r="O22" s="256"/>
      <c r="P22" s="257"/>
      <c r="Q22" s="260"/>
      <c r="R22" s="260"/>
      <c r="S22" s="195"/>
      <c r="T22" s="47" t="str">
        <f>'A0 - Report information'!$C$2</f>
        <v>MYRP|No|Palestine|43831|44196|Annual|44286|19-ECW-MYRP-0006, SC190207|19-ECW-MYRP-0006, SC190207|19-ECW-MYRP-0006, SC190207|19-ECW-MYRP-0006, SC190207|19-ECW-MYRP-0006, SC190207|19-ECW-MYRP-0006, SC190207|19-ECW-MYRP-0006, SC190207|19-ECW-MYRP-0006, SC190207|||</v>
      </c>
    </row>
    <row r="23" spans="1:20" ht="48.95" customHeight="1">
      <c r="A23" s="175"/>
      <c r="B23" s="22" t="s">
        <v>175</v>
      </c>
      <c r="C23" s="246" t="s">
        <v>259</v>
      </c>
      <c r="D23" s="251" t="s">
        <v>204</v>
      </c>
      <c r="E23" s="252" t="s">
        <v>260</v>
      </c>
      <c r="F23" s="253" t="s">
        <v>197</v>
      </c>
      <c r="G23" s="254" t="s">
        <v>261</v>
      </c>
      <c r="H23" s="261" t="s">
        <v>265</v>
      </c>
      <c r="I23" s="256">
        <v>0</v>
      </c>
      <c r="J23" s="257">
        <v>0</v>
      </c>
      <c r="K23" s="258">
        <v>2022</v>
      </c>
      <c r="L23" s="256">
        <v>21</v>
      </c>
      <c r="M23" s="256"/>
      <c r="N23" s="259">
        <v>2021</v>
      </c>
      <c r="O23" s="256">
        <v>22</v>
      </c>
      <c r="P23" s="257">
        <v>5</v>
      </c>
      <c r="Q23" s="260" t="s">
        <v>58</v>
      </c>
      <c r="R23" s="260" t="s">
        <v>293</v>
      </c>
      <c r="S23" s="195"/>
      <c r="T23" s="47" t="str">
        <f>'A0 - Report information'!$C$2</f>
        <v>MYRP|No|Palestine|43831|44196|Annual|44286|19-ECW-MYRP-0006, SC190207|19-ECW-MYRP-0006, SC190207|19-ECW-MYRP-0006, SC190207|19-ECW-MYRP-0006, SC190207|19-ECW-MYRP-0006, SC190207|19-ECW-MYRP-0006, SC190207|19-ECW-MYRP-0006, SC190207|19-ECW-MYRP-0006, SC190207|||</v>
      </c>
    </row>
    <row r="24" spans="1:20" ht="48.95" customHeight="1">
      <c r="A24" s="175"/>
      <c r="B24" s="22"/>
      <c r="C24" s="246"/>
      <c r="D24" s="251"/>
      <c r="E24" s="252" t="s">
        <v>264</v>
      </c>
      <c r="F24" s="253"/>
      <c r="G24" s="254"/>
      <c r="H24" s="261"/>
      <c r="I24" s="262"/>
      <c r="J24" s="263"/>
      <c r="K24" s="258"/>
      <c r="L24" s="262"/>
      <c r="M24" s="262"/>
      <c r="N24" s="259"/>
      <c r="O24" s="262"/>
      <c r="P24" s="263"/>
      <c r="Q24" s="264"/>
      <c r="R24" s="264"/>
      <c r="S24" s="195"/>
      <c r="T24" s="47" t="str">
        <f>'A0 - Report information'!$C$2</f>
        <v>MYRP|No|Palestine|43831|44196|Annual|44286|19-ECW-MYRP-0006, SC190207|19-ECW-MYRP-0006, SC190207|19-ECW-MYRP-0006, SC190207|19-ECW-MYRP-0006, SC190207|19-ECW-MYRP-0006, SC190207|19-ECW-MYRP-0006, SC190207|19-ECW-MYRP-0006, SC190207|19-ECW-MYRP-0006, SC190207|||</v>
      </c>
    </row>
    <row r="25" spans="1:20" ht="48.95" customHeight="1">
      <c r="A25" s="175"/>
      <c r="B25" s="22"/>
      <c r="C25" s="246"/>
      <c r="D25" s="251"/>
      <c r="E25" s="252" t="s">
        <v>264</v>
      </c>
      <c r="F25" s="253"/>
      <c r="G25" s="254"/>
      <c r="H25" s="261"/>
      <c r="I25" s="256"/>
      <c r="J25" s="257"/>
      <c r="K25" s="258"/>
      <c r="L25" s="256"/>
      <c r="M25" s="256"/>
      <c r="N25" s="259"/>
      <c r="O25" s="256"/>
      <c r="P25" s="257"/>
      <c r="Q25" s="260"/>
      <c r="R25" s="260"/>
      <c r="S25" s="195"/>
      <c r="T25" s="47" t="str">
        <f>'A0 - Report information'!$C$2</f>
        <v>MYRP|No|Palestine|43831|44196|Annual|44286|19-ECW-MYRP-0006, SC190207|19-ECW-MYRP-0006, SC190207|19-ECW-MYRP-0006, SC190207|19-ECW-MYRP-0006, SC190207|19-ECW-MYRP-0006, SC190207|19-ECW-MYRP-0006, SC190207|19-ECW-MYRP-0006, SC190207|19-ECW-MYRP-0006, SC190207|||</v>
      </c>
    </row>
    <row r="26" spans="1:20" ht="48.95" customHeight="1">
      <c r="A26" s="175"/>
      <c r="B26" s="22"/>
      <c r="C26" s="246"/>
      <c r="D26" s="251"/>
      <c r="E26" s="252" t="s">
        <v>264</v>
      </c>
      <c r="F26" s="253"/>
      <c r="G26" s="254"/>
      <c r="H26" s="261"/>
      <c r="I26" s="256"/>
      <c r="J26" s="257"/>
      <c r="K26" s="258"/>
      <c r="L26" s="256"/>
      <c r="M26" s="256"/>
      <c r="N26" s="259"/>
      <c r="O26" s="256"/>
      <c r="P26" s="257"/>
      <c r="Q26" s="260"/>
      <c r="R26" s="260"/>
      <c r="S26" s="195"/>
      <c r="T26" s="47" t="str">
        <f>'A0 - Report information'!$C$2</f>
        <v>MYRP|No|Palestine|43831|44196|Annual|44286|19-ECW-MYRP-0006, SC190207|19-ECW-MYRP-0006, SC190207|19-ECW-MYRP-0006, SC190207|19-ECW-MYRP-0006, SC190207|19-ECW-MYRP-0006, SC190207|19-ECW-MYRP-0006, SC190207|19-ECW-MYRP-0006, SC190207|19-ECW-MYRP-0006, SC190207|||</v>
      </c>
    </row>
    <row r="27" spans="1:20" ht="48.95" customHeight="1">
      <c r="A27" s="175"/>
      <c r="B27" s="22"/>
      <c r="C27" s="246"/>
      <c r="D27" s="251"/>
      <c r="E27" s="252" t="s">
        <v>264</v>
      </c>
      <c r="F27" s="253"/>
      <c r="G27" s="254"/>
      <c r="H27" s="261"/>
      <c r="I27" s="256"/>
      <c r="J27" s="257"/>
      <c r="K27" s="258"/>
      <c r="L27" s="256"/>
      <c r="M27" s="256"/>
      <c r="N27" s="259"/>
      <c r="O27" s="256"/>
      <c r="P27" s="257"/>
      <c r="Q27" s="260"/>
      <c r="R27" s="260"/>
      <c r="S27" s="195"/>
      <c r="T27" s="47" t="str">
        <f>'A0 - Report information'!$C$2</f>
        <v>MYRP|No|Palestine|43831|44196|Annual|44286|19-ECW-MYRP-0006, SC190207|19-ECW-MYRP-0006, SC190207|19-ECW-MYRP-0006, SC190207|19-ECW-MYRP-0006, SC190207|19-ECW-MYRP-0006, SC190207|19-ECW-MYRP-0006, SC190207|19-ECW-MYRP-0006, SC190207|19-ECW-MYRP-0006, SC190207|||</v>
      </c>
    </row>
    <row r="28" spans="1:20" ht="48.95" customHeight="1">
      <c r="A28" s="175"/>
      <c r="B28" s="22"/>
      <c r="C28" s="246"/>
      <c r="D28" s="251"/>
      <c r="E28" s="252" t="s">
        <v>264</v>
      </c>
      <c r="F28" s="253"/>
      <c r="G28" s="254"/>
      <c r="H28" s="261"/>
      <c r="I28" s="265"/>
      <c r="J28" s="266"/>
      <c r="K28" s="267"/>
      <c r="L28" s="265"/>
      <c r="M28" s="265"/>
      <c r="N28" s="268"/>
      <c r="O28" s="265"/>
      <c r="P28" s="266"/>
      <c r="Q28" s="269"/>
      <c r="R28" s="269"/>
      <c r="S28" s="195"/>
      <c r="T28" s="47" t="str">
        <f>'A0 - Report information'!$C$2</f>
        <v>MYRP|No|Palestine|43831|44196|Annual|44286|19-ECW-MYRP-0006, SC190207|19-ECW-MYRP-0006, SC190207|19-ECW-MYRP-0006, SC190207|19-ECW-MYRP-0006, SC190207|19-ECW-MYRP-0006, SC190207|19-ECW-MYRP-0006, SC190207|19-ECW-MYRP-0006, SC190207|19-ECW-MYRP-0006, SC190207|||</v>
      </c>
    </row>
    <row r="29" spans="1:20" ht="48.95" customHeight="1">
      <c r="A29" s="175"/>
      <c r="B29" s="22"/>
      <c r="C29" s="246"/>
      <c r="D29" s="251"/>
      <c r="E29" s="252" t="s">
        <v>264</v>
      </c>
      <c r="F29" s="253"/>
      <c r="G29" s="254"/>
      <c r="H29" s="261"/>
      <c r="I29" s="256"/>
      <c r="J29" s="257"/>
      <c r="K29" s="258"/>
      <c r="L29" s="256"/>
      <c r="M29" s="256"/>
      <c r="N29" s="259"/>
      <c r="O29" s="256"/>
      <c r="P29" s="257"/>
      <c r="Q29" s="260"/>
      <c r="R29" s="260"/>
      <c r="S29" s="195"/>
      <c r="T29" s="47" t="str">
        <f>'A0 - Report information'!$C$2</f>
        <v>MYRP|No|Palestine|43831|44196|Annual|44286|19-ECW-MYRP-0006, SC190207|19-ECW-MYRP-0006, SC190207|19-ECW-MYRP-0006, SC190207|19-ECW-MYRP-0006, SC190207|19-ECW-MYRP-0006, SC190207|19-ECW-MYRP-0006, SC190207|19-ECW-MYRP-0006, SC190207|19-ECW-MYRP-0006, SC190207|||</v>
      </c>
    </row>
    <row r="30" spans="1:20" ht="48.95" customHeight="1">
      <c r="A30" s="175"/>
      <c r="B30" s="22"/>
      <c r="C30" s="246"/>
      <c r="D30" s="251"/>
      <c r="E30" s="252" t="s">
        <v>264</v>
      </c>
      <c r="F30" s="253"/>
      <c r="G30" s="254"/>
      <c r="H30" s="261"/>
      <c r="I30" s="256"/>
      <c r="J30" s="257"/>
      <c r="K30" s="258"/>
      <c r="L30" s="256"/>
      <c r="M30" s="256"/>
      <c r="N30" s="259"/>
      <c r="O30" s="256"/>
      <c r="P30" s="257"/>
      <c r="Q30" s="260"/>
      <c r="R30" s="260"/>
      <c r="S30" s="195"/>
      <c r="T30" s="47" t="str">
        <f>'A0 - Report information'!$C$2</f>
        <v>MYRP|No|Palestine|43831|44196|Annual|44286|19-ECW-MYRP-0006, SC190207|19-ECW-MYRP-0006, SC190207|19-ECW-MYRP-0006, SC190207|19-ECW-MYRP-0006, SC190207|19-ECW-MYRP-0006, SC190207|19-ECW-MYRP-0006, SC190207|19-ECW-MYRP-0006, SC190207|19-ECW-MYRP-0006, SC190207|||</v>
      </c>
    </row>
    <row r="31" spans="1:20" ht="48.95" customHeight="1">
      <c r="A31" s="175"/>
      <c r="B31" s="22"/>
      <c r="C31" s="246"/>
      <c r="D31" s="251"/>
      <c r="E31" s="252" t="s">
        <v>264</v>
      </c>
      <c r="F31" s="253"/>
      <c r="G31" s="254"/>
      <c r="H31" s="261"/>
      <c r="I31" s="262"/>
      <c r="J31" s="263"/>
      <c r="K31" s="258"/>
      <c r="L31" s="262"/>
      <c r="M31" s="262"/>
      <c r="N31" s="259"/>
      <c r="O31" s="262"/>
      <c r="P31" s="263"/>
      <c r="Q31" s="264"/>
      <c r="R31" s="264"/>
      <c r="S31" s="195"/>
      <c r="T31" s="47" t="str">
        <f>'A0 - Report information'!$C$2</f>
        <v>MYRP|No|Palestine|43831|44196|Annual|44286|19-ECW-MYRP-0006, SC190207|19-ECW-MYRP-0006, SC190207|19-ECW-MYRP-0006, SC190207|19-ECW-MYRP-0006, SC190207|19-ECW-MYRP-0006, SC190207|19-ECW-MYRP-0006, SC190207|19-ECW-MYRP-0006, SC190207|19-ECW-MYRP-0006, SC190207|||</v>
      </c>
    </row>
    <row r="32" spans="1:20" ht="48.95" customHeight="1">
      <c r="A32" s="175"/>
      <c r="B32" s="22"/>
      <c r="C32" s="246"/>
      <c r="D32" s="251"/>
      <c r="E32" s="252" t="s">
        <v>264</v>
      </c>
      <c r="F32" s="253"/>
      <c r="G32" s="254"/>
      <c r="H32" s="261"/>
      <c r="I32" s="256"/>
      <c r="J32" s="257"/>
      <c r="K32" s="258"/>
      <c r="L32" s="256"/>
      <c r="M32" s="256"/>
      <c r="N32" s="259"/>
      <c r="O32" s="256"/>
      <c r="P32" s="257"/>
      <c r="Q32" s="260"/>
      <c r="R32" s="260"/>
      <c r="S32" s="195"/>
      <c r="T32" s="47" t="str">
        <f>'A0 - Report information'!$C$2</f>
        <v>MYRP|No|Palestine|43831|44196|Annual|44286|19-ECW-MYRP-0006, SC190207|19-ECW-MYRP-0006, SC190207|19-ECW-MYRP-0006, SC190207|19-ECW-MYRP-0006, SC190207|19-ECW-MYRP-0006, SC190207|19-ECW-MYRP-0006, SC190207|19-ECW-MYRP-0006, SC190207|19-ECW-MYRP-0006, SC190207|||</v>
      </c>
    </row>
    <row r="33" spans="1:20" ht="48.95" customHeight="1">
      <c r="A33" s="175"/>
      <c r="B33" s="22"/>
      <c r="C33" s="246"/>
      <c r="D33" s="251"/>
      <c r="E33" s="252" t="s">
        <v>264</v>
      </c>
      <c r="F33" s="253"/>
      <c r="G33" s="254"/>
      <c r="H33" s="261"/>
      <c r="I33" s="256"/>
      <c r="J33" s="257"/>
      <c r="K33" s="258"/>
      <c r="L33" s="256"/>
      <c r="M33" s="256"/>
      <c r="N33" s="259"/>
      <c r="O33" s="256"/>
      <c r="P33" s="257"/>
      <c r="Q33" s="260"/>
      <c r="R33" s="260"/>
      <c r="S33" s="195"/>
      <c r="T33" s="47" t="str">
        <f>'A0 - Report information'!$C$2</f>
        <v>MYRP|No|Palestine|43831|44196|Annual|44286|19-ECW-MYRP-0006, SC190207|19-ECW-MYRP-0006, SC190207|19-ECW-MYRP-0006, SC190207|19-ECW-MYRP-0006, SC190207|19-ECW-MYRP-0006, SC190207|19-ECW-MYRP-0006, SC190207|19-ECW-MYRP-0006, SC190207|19-ECW-MYRP-0006, SC190207|||</v>
      </c>
    </row>
    <row r="34" spans="1:20" ht="48.95" customHeight="1">
      <c r="A34" s="175"/>
      <c r="B34" s="22"/>
      <c r="C34" s="246"/>
      <c r="D34" s="251"/>
      <c r="E34" s="252" t="s">
        <v>264</v>
      </c>
      <c r="F34" s="253"/>
      <c r="G34" s="254"/>
      <c r="H34" s="261"/>
      <c r="I34" s="262"/>
      <c r="J34" s="263"/>
      <c r="K34" s="258"/>
      <c r="L34" s="262"/>
      <c r="M34" s="262"/>
      <c r="N34" s="259"/>
      <c r="O34" s="262"/>
      <c r="P34" s="263"/>
      <c r="Q34" s="264"/>
      <c r="R34" s="264"/>
      <c r="S34" s="195"/>
      <c r="T34" s="47" t="str">
        <f>'A0 - Report information'!$C$2</f>
        <v>MYRP|No|Palestine|43831|44196|Annual|44286|19-ECW-MYRP-0006, SC190207|19-ECW-MYRP-0006, SC190207|19-ECW-MYRP-0006, SC190207|19-ECW-MYRP-0006, SC190207|19-ECW-MYRP-0006, SC190207|19-ECW-MYRP-0006, SC190207|19-ECW-MYRP-0006, SC190207|19-ECW-MYRP-0006, SC190207|||</v>
      </c>
    </row>
    <row r="35" spans="1:20" ht="48.95" customHeight="1">
      <c r="A35" s="175"/>
      <c r="B35" s="22"/>
      <c r="C35" s="246"/>
      <c r="D35" s="251"/>
      <c r="E35" s="252" t="s">
        <v>264</v>
      </c>
      <c r="F35" s="253"/>
      <c r="G35" s="254"/>
      <c r="H35" s="261"/>
      <c r="I35" s="256"/>
      <c r="J35" s="257"/>
      <c r="K35" s="258"/>
      <c r="L35" s="256"/>
      <c r="M35" s="256"/>
      <c r="N35" s="259"/>
      <c r="O35" s="256"/>
      <c r="P35" s="257"/>
      <c r="Q35" s="260"/>
      <c r="R35" s="260"/>
      <c r="S35" s="195"/>
      <c r="T35" s="47" t="str">
        <f>'A0 - Report information'!$C$2</f>
        <v>MYRP|No|Palestine|43831|44196|Annual|44286|19-ECW-MYRP-0006, SC190207|19-ECW-MYRP-0006, SC190207|19-ECW-MYRP-0006, SC190207|19-ECW-MYRP-0006, SC190207|19-ECW-MYRP-0006, SC190207|19-ECW-MYRP-0006, SC190207|19-ECW-MYRP-0006, SC190207|19-ECW-MYRP-0006, SC190207|||</v>
      </c>
    </row>
    <row r="36" spans="1:20" ht="48.95" customHeight="1">
      <c r="A36" s="175"/>
      <c r="B36" s="22"/>
      <c r="C36" s="246"/>
      <c r="D36" s="251"/>
      <c r="E36" s="252" t="s">
        <v>264</v>
      </c>
      <c r="F36" s="253"/>
      <c r="G36" s="254"/>
      <c r="H36" s="261"/>
      <c r="I36" s="256"/>
      <c r="J36" s="257"/>
      <c r="K36" s="258"/>
      <c r="L36" s="256"/>
      <c r="M36" s="256"/>
      <c r="N36" s="259"/>
      <c r="O36" s="256"/>
      <c r="P36" s="257"/>
      <c r="Q36" s="260"/>
      <c r="R36" s="260"/>
      <c r="S36" s="195"/>
      <c r="T36" s="47" t="str">
        <f>'A0 - Report information'!$C$2</f>
        <v>MYRP|No|Palestine|43831|44196|Annual|44286|19-ECW-MYRP-0006, SC190207|19-ECW-MYRP-0006, SC190207|19-ECW-MYRP-0006, SC190207|19-ECW-MYRP-0006, SC190207|19-ECW-MYRP-0006, SC190207|19-ECW-MYRP-0006, SC190207|19-ECW-MYRP-0006, SC190207|19-ECW-MYRP-0006, SC190207|||</v>
      </c>
    </row>
    <row r="37" spans="1:20" ht="48.95" customHeight="1">
      <c r="A37" s="175"/>
      <c r="B37" s="22"/>
      <c r="C37" s="246"/>
      <c r="D37" s="251"/>
      <c r="E37" s="252" t="s">
        <v>264</v>
      </c>
      <c r="F37" s="253"/>
      <c r="G37" s="254"/>
      <c r="H37" s="261"/>
      <c r="I37" s="262"/>
      <c r="J37" s="263"/>
      <c r="K37" s="258"/>
      <c r="L37" s="262"/>
      <c r="M37" s="262"/>
      <c r="N37" s="259"/>
      <c r="O37" s="262"/>
      <c r="P37" s="263"/>
      <c r="Q37" s="264"/>
      <c r="R37" s="264"/>
      <c r="S37" s="195"/>
      <c r="T37" s="47" t="str">
        <f>'A0 - Report information'!$C$2</f>
        <v>MYRP|No|Palestine|43831|44196|Annual|44286|19-ECW-MYRP-0006, SC190207|19-ECW-MYRP-0006, SC190207|19-ECW-MYRP-0006, SC190207|19-ECW-MYRP-0006, SC190207|19-ECW-MYRP-0006, SC190207|19-ECW-MYRP-0006, SC190207|19-ECW-MYRP-0006, SC190207|19-ECW-MYRP-0006, SC190207|||</v>
      </c>
    </row>
    <row r="38" spans="1:20" ht="48.95" customHeight="1">
      <c r="A38" s="175"/>
      <c r="B38" s="22"/>
      <c r="C38" s="246"/>
      <c r="D38" s="251"/>
      <c r="E38" s="252" t="s">
        <v>264</v>
      </c>
      <c r="F38" s="253"/>
      <c r="G38" s="254"/>
      <c r="H38" s="261"/>
      <c r="I38" s="256"/>
      <c r="J38" s="257"/>
      <c r="K38" s="258"/>
      <c r="L38" s="256"/>
      <c r="M38" s="256"/>
      <c r="N38" s="259"/>
      <c r="O38" s="256"/>
      <c r="P38" s="257"/>
      <c r="Q38" s="260"/>
      <c r="R38" s="260"/>
      <c r="S38" s="195"/>
      <c r="T38" s="47" t="str">
        <f>'A0 - Report information'!$C$2</f>
        <v>MYRP|No|Palestine|43831|44196|Annual|44286|19-ECW-MYRP-0006, SC190207|19-ECW-MYRP-0006, SC190207|19-ECW-MYRP-0006, SC190207|19-ECW-MYRP-0006, SC190207|19-ECW-MYRP-0006, SC190207|19-ECW-MYRP-0006, SC190207|19-ECW-MYRP-0006, SC190207|19-ECW-MYRP-0006, SC190207|||</v>
      </c>
    </row>
    <row r="39" spans="1:20" ht="48.95" customHeight="1">
      <c r="A39" s="175"/>
      <c r="B39" s="22"/>
      <c r="C39" s="246"/>
      <c r="D39" s="251"/>
      <c r="E39" s="252" t="s">
        <v>264</v>
      </c>
      <c r="F39" s="253"/>
      <c r="G39" s="254"/>
      <c r="H39" s="261"/>
      <c r="I39" s="256"/>
      <c r="J39" s="257"/>
      <c r="K39" s="258"/>
      <c r="L39" s="256"/>
      <c r="M39" s="256"/>
      <c r="N39" s="259"/>
      <c r="O39" s="256"/>
      <c r="P39" s="257"/>
      <c r="Q39" s="260"/>
      <c r="R39" s="260"/>
      <c r="S39" s="195"/>
      <c r="T39" s="47" t="str">
        <f>'A0 - Report information'!$C$2</f>
        <v>MYRP|No|Palestine|43831|44196|Annual|44286|19-ECW-MYRP-0006, SC190207|19-ECW-MYRP-0006, SC190207|19-ECW-MYRP-0006, SC190207|19-ECW-MYRP-0006, SC190207|19-ECW-MYRP-0006, SC190207|19-ECW-MYRP-0006, SC190207|19-ECW-MYRP-0006, SC190207|19-ECW-MYRP-0006, SC190207|||</v>
      </c>
    </row>
    <row r="40" spans="1:20" ht="48.95" customHeight="1">
      <c r="A40" s="192"/>
      <c r="B40" s="22"/>
      <c r="C40" s="246"/>
      <c r="D40" s="251"/>
      <c r="E40" s="252" t="s">
        <v>264</v>
      </c>
      <c r="F40" s="253"/>
      <c r="G40" s="254"/>
      <c r="H40" s="270"/>
      <c r="I40" s="271"/>
      <c r="J40" s="272"/>
      <c r="K40" s="273"/>
      <c r="L40" s="274"/>
      <c r="M40" s="274"/>
      <c r="N40" s="275"/>
      <c r="O40" s="271"/>
      <c r="P40" s="272"/>
      <c r="Q40" s="276"/>
      <c r="R40" s="276"/>
      <c r="S40" s="195"/>
      <c r="T40" s="68" t="str">
        <f>'A0 - Report information'!$C$2</f>
        <v>MYRP|No|Palestine|43831|44196|Annual|44286|19-ECW-MYRP-0006, SC190207|19-ECW-MYRP-0006, SC190207|19-ECW-MYRP-0006, SC190207|19-ECW-MYRP-0006, SC190207|19-ECW-MYRP-0006, SC190207|19-ECW-MYRP-0006, SC190207|19-ECW-MYRP-0006, SC190207|19-ECW-MYRP-0006, SC190207|||</v>
      </c>
    </row>
    <row r="41" spans="1:20" ht="48.95" customHeight="1">
      <c r="A41" s="192"/>
      <c r="B41" s="22"/>
      <c r="C41" s="246"/>
      <c r="D41" s="251"/>
      <c r="E41" s="252" t="s">
        <v>264</v>
      </c>
      <c r="F41" s="253"/>
      <c r="G41" s="254"/>
      <c r="H41" s="261"/>
      <c r="I41" s="271"/>
      <c r="J41" s="272"/>
      <c r="K41" s="273"/>
      <c r="L41" s="274"/>
      <c r="M41" s="274"/>
      <c r="N41" s="275"/>
      <c r="O41" s="271"/>
      <c r="P41" s="272"/>
      <c r="Q41" s="276"/>
      <c r="R41" s="276"/>
      <c r="S41" s="195"/>
      <c r="T41" s="69" t="str">
        <f>'A0 - Report information'!$C$2</f>
        <v>MYRP|No|Palestine|43831|44196|Annual|44286|19-ECW-MYRP-0006, SC190207|19-ECW-MYRP-0006, SC190207|19-ECW-MYRP-0006, SC190207|19-ECW-MYRP-0006, SC190207|19-ECW-MYRP-0006, SC190207|19-ECW-MYRP-0006, SC190207|19-ECW-MYRP-0006, SC190207|19-ECW-MYRP-0006, SC190207|||</v>
      </c>
    </row>
    <row r="42" spans="1:20" ht="48.95" customHeight="1">
      <c r="A42" s="192"/>
      <c r="B42" s="22"/>
      <c r="C42" s="246"/>
      <c r="D42" s="251"/>
      <c r="E42" s="252" t="s">
        <v>264</v>
      </c>
      <c r="F42" s="253"/>
      <c r="G42" s="254"/>
      <c r="H42" s="261"/>
      <c r="I42" s="271"/>
      <c r="J42" s="272"/>
      <c r="K42" s="273"/>
      <c r="L42" s="274"/>
      <c r="M42" s="274"/>
      <c r="N42" s="275"/>
      <c r="O42" s="271"/>
      <c r="P42" s="272"/>
      <c r="Q42" s="276"/>
      <c r="R42" s="276"/>
      <c r="S42" s="195"/>
      <c r="T42" s="69" t="str">
        <f>'A0 - Report information'!$C$2</f>
        <v>MYRP|No|Palestine|43831|44196|Annual|44286|19-ECW-MYRP-0006, SC190207|19-ECW-MYRP-0006, SC190207|19-ECW-MYRP-0006, SC190207|19-ECW-MYRP-0006, SC190207|19-ECW-MYRP-0006, SC190207|19-ECW-MYRP-0006, SC190207|19-ECW-MYRP-0006, SC190207|19-ECW-MYRP-0006, SC190207|||</v>
      </c>
    </row>
    <row r="43" spans="1:20" ht="48.95" customHeight="1">
      <c r="A43" s="192"/>
      <c r="B43" s="22"/>
      <c r="C43" s="246"/>
      <c r="D43" s="251"/>
      <c r="E43" s="252" t="s">
        <v>264</v>
      </c>
      <c r="F43" s="253"/>
      <c r="G43" s="254"/>
      <c r="H43" s="261"/>
      <c r="I43" s="271"/>
      <c r="J43" s="272"/>
      <c r="K43" s="273"/>
      <c r="L43" s="274"/>
      <c r="M43" s="274"/>
      <c r="N43" s="275"/>
      <c r="O43" s="271"/>
      <c r="P43" s="272"/>
      <c r="Q43" s="276"/>
      <c r="R43" s="276"/>
      <c r="S43" s="195"/>
      <c r="T43" s="69" t="str">
        <f>'A0 - Report information'!$C$2</f>
        <v>MYRP|No|Palestine|43831|44196|Annual|44286|19-ECW-MYRP-0006, SC190207|19-ECW-MYRP-0006, SC190207|19-ECW-MYRP-0006, SC190207|19-ECW-MYRP-0006, SC190207|19-ECW-MYRP-0006, SC190207|19-ECW-MYRP-0006, SC190207|19-ECW-MYRP-0006, SC190207|19-ECW-MYRP-0006, SC190207|||</v>
      </c>
    </row>
    <row r="44" spans="1:20" ht="48.95" customHeight="1">
      <c r="A44" s="192"/>
      <c r="B44" s="22"/>
      <c r="C44" s="246"/>
      <c r="D44" s="251"/>
      <c r="E44" s="252" t="s">
        <v>264</v>
      </c>
      <c r="F44" s="253"/>
      <c r="G44" s="254"/>
      <c r="H44" s="261"/>
      <c r="I44" s="271"/>
      <c r="J44" s="272"/>
      <c r="K44" s="273"/>
      <c r="L44" s="274"/>
      <c r="M44" s="274"/>
      <c r="N44" s="275"/>
      <c r="O44" s="271"/>
      <c r="P44" s="272"/>
      <c r="Q44" s="276"/>
      <c r="R44" s="276"/>
      <c r="S44" s="195"/>
      <c r="T44" s="69" t="str">
        <f>'A0 - Report information'!$C$2</f>
        <v>MYRP|No|Palestine|43831|44196|Annual|44286|19-ECW-MYRP-0006, SC190207|19-ECW-MYRP-0006, SC190207|19-ECW-MYRP-0006, SC190207|19-ECW-MYRP-0006, SC190207|19-ECW-MYRP-0006, SC190207|19-ECW-MYRP-0006, SC190207|19-ECW-MYRP-0006, SC190207|19-ECW-MYRP-0006, SC190207|||</v>
      </c>
    </row>
    <row r="45" spans="1:20" ht="48.95" customHeight="1">
      <c r="A45" s="192"/>
      <c r="B45" s="22"/>
      <c r="C45" s="246"/>
      <c r="D45" s="251"/>
      <c r="E45" s="252" t="s">
        <v>264</v>
      </c>
      <c r="F45" s="253"/>
      <c r="G45" s="254"/>
      <c r="H45" s="261"/>
      <c r="I45" s="271"/>
      <c r="J45" s="272"/>
      <c r="K45" s="273"/>
      <c r="L45" s="274"/>
      <c r="M45" s="274"/>
      <c r="N45" s="275"/>
      <c r="O45" s="271"/>
      <c r="P45" s="272"/>
      <c r="Q45" s="276"/>
      <c r="R45" s="276"/>
      <c r="S45" s="195"/>
      <c r="T45" s="69" t="str">
        <f>'A0 - Report information'!$C$2</f>
        <v>MYRP|No|Palestine|43831|44196|Annual|44286|19-ECW-MYRP-0006, SC190207|19-ECW-MYRP-0006, SC190207|19-ECW-MYRP-0006, SC190207|19-ECW-MYRP-0006, SC190207|19-ECW-MYRP-0006, SC190207|19-ECW-MYRP-0006, SC190207|19-ECW-MYRP-0006, SC190207|19-ECW-MYRP-0006, SC190207|||</v>
      </c>
    </row>
    <row r="46" spans="1:20" ht="48.95" customHeight="1">
      <c r="A46" s="192"/>
      <c r="B46" s="22"/>
      <c r="C46" s="246"/>
      <c r="D46" s="251"/>
      <c r="E46" s="252" t="s">
        <v>264</v>
      </c>
      <c r="F46" s="253"/>
      <c r="G46" s="254"/>
      <c r="H46" s="261"/>
      <c r="I46" s="271"/>
      <c r="J46" s="272"/>
      <c r="K46" s="273"/>
      <c r="L46" s="274"/>
      <c r="M46" s="274"/>
      <c r="N46" s="275"/>
      <c r="O46" s="271"/>
      <c r="P46" s="272"/>
      <c r="Q46" s="276"/>
      <c r="R46" s="276"/>
      <c r="S46" s="195"/>
      <c r="T46" s="69" t="str">
        <f>'A0 - Report information'!$C$2</f>
        <v>MYRP|No|Palestine|43831|44196|Annual|44286|19-ECW-MYRP-0006, SC190207|19-ECW-MYRP-0006, SC190207|19-ECW-MYRP-0006, SC190207|19-ECW-MYRP-0006, SC190207|19-ECW-MYRP-0006, SC190207|19-ECW-MYRP-0006, SC190207|19-ECW-MYRP-0006, SC190207|19-ECW-MYRP-0006, SC190207|||</v>
      </c>
    </row>
    <row r="47" spans="1:20" ht="48.95" customHeight="1">
      <c r="A47" s="192"/>
      <c r="B47" s="22"/>
      <c r="C47" s="246"/>
      <c r="D47" s="251"/>
      <c r="E47" s="252" t="s">
        <v>264</v>
      </c>
      <c r="F47" s="253"/>
      <c r="G47" s="254"/>
      <c r="H47" s="261"/>
      <c r="I47" s="271"/>
      <c r="J47" s="272"/>
      <c r="K47" s="273"/>
      <c r="L47" s="274"/>
      <c r="M47" s="274"/>
      <c r="N47" s="275"/>
      <c r="O47" s="271"/>
      <c r="P47" s="272"/>
      <c r="Q47" s="276"/>
      <c r="R47" s="276"/>
      <c r="S47" s="195"/>
      <c r="T47" s="69" t="str">
        <f>'A0 - Report information'!$C$2</f>
        <v>MYRP|No|Palestine|43831|44196|Annual|44286|19-ECW-MYRP-0006, SC190207|19-ECW-MYRP-0006, SC190207|19-ECW-MYRP-0006, SC190207|19-ECW-MYRP-0006, SC190207|19-ECW-MYRP-0006, SC190207|19-ECW-MYRP-0006, SC190207|19-ECW-MYRP-0006, SC190207|19-ECW-MYRP-0006, SC190207|||</v>
      </c>
    </row>
    <row r="48" spans="1:20" ht="48.95" customHeight="1">
      <c r="A48" s="192"/>
      <c r="B48" s="22"/>
      <c r="C48" s="246"/>
      <c r="D48" s="251"/>
      <c r="E48" s="252" t="s">
        <v>264</v>
      </c>
      <c r="F48" s="253"/>
      <c r="G48" s="254"/>
      <c r="H48" s="277"/>
      <c r="I48" s="278"/>
      <c r="J48" s="279"/>
      <c r="K48" s="273"/>
      <c r="L48" s="274"/>
      <c r="M48" s="274"/>
      <c r="N48" s="280"/>
      <c r="O48" s="278"/>
      <c r="P48" s="279"/>
      <c r="Q48" s="276"/>
      <c r="R48" s="276"/>
      <c r="S48" s="195"/>
      <c r="T48" s="69" t="str">
        <f>'A0 - Report information'!$C$2</f>
        <v>MYRP|No|Palestine|43831|44196|Annual|44286|19-ECW-MYRP-0006, SC190207|19-ECW-MYRP-0006, SC190207|19-ECW-MYRP-0006, SC190207|19-ECW-MYRP-0006, SC190207|19-ECW-MYRP-0006, SC190207|19-ECW-MYRP-0006, SC190207|19-ECW-MYRP-0006, SC190207|19-ECW-MYRP-0006, SC190207|||</v>
      </c>
    </row>
    <row r="50" spans="6:7">
      <c r="F50"/>
      <c r="G50"/>
    </row>
    <row r="51" spans="6:7">
      <c r="F51"/>
      <c r="G51"/>
    </row>
    <row r="52" spans="6:7">
      <c r="F52"/>
      <c r="G52"/>
    </row>
  </sheetData>
  <sheetProtection sheet="1" selectLockedCells="1"/>
  <mergeCells count="8">
    <mergeCell ref="A7:A9"/>
    <mergeCell ref="A13:A18"/>
    <mergeCell ref="H3:P3"/>
    <mergeCell ref="E4:E5"/>
    <mergeCell ref="F4:F5"/>
    <mergeCell ref="H4:J4"/>
    <mergeCell ref="K4:M4"/>
    <mergeCell ref="N4:P4"/>
  </mergeCells>
  <conditionalFormatting sqref="G8 F13:G48 G12 F11:G11 F7:G7 H7:H19 G10 H21:H48">
    <cfRule type="containsText" dxfId="195" priority="3" operator="containsText" text="Program specific">
      <formula>NOT(ISERROR(SEARCH("Program specific",F7)))</formula>
    </cfRule>
  </conditionalFormatting>
  <conditionalFormatting sqref="F10">
    <cfRule type="containsText" dxfId="194" priority="2" operator="containsText" text="Program specific">
      <formula>NOT(ISERROR(SEARCH("Program specific",F10)))</formula>
    </cfRule>
  </conditionalFormatting>
  <conditionalFormatting sqref="H20">
    <cfRule type="containsText" dxfId="193" priority="1" operator="containsText" text="Program specific">
      <formula>NOT(ISERROR(SEARCH("Program specific",H20)))</formula>
    </cfRule>
  </conditionalFormatting>
  <dataValidations count="1">
    <dataValidation type="list" allowBlank="1" showInputMessage="1" showErrorMessage="1" prompt="Select Level first (column B)" sqref="D13:D48" xr:uid="{B5EC7298-4F20-40FB-83C8-84700EB3DF2D}">
      <formula1>OFFSET(IND10_LIST,MATCH(B13,IND10_LIST,0)-1,1,COUNTIF(IND10_LIST,B13),1)</formula1>
    </dataValidation>
  </dataValidations>
  <pageMargins left="0.7" right="0.7" top="0.75" bottom="0.75" header="0.3" footer="0.3"/>
  <pageSetup orientation="portrait" r:id="rId1"/>
  <drawing r:id="rId2"/>
  <tableParts count="1">
    <tablePart r:id="rId3"/>
  </tableParts>
  <extLst>
    <ext xmlns:x14="http://schemas.microsoft.com/office/spreadsheetml/2009/9/main" uri="{CCE6A557-97BC-4b89-ADB6-D9C93CAAB3DF}">
      <x14:dataValidations xmlns:xm="http://schemas.microsoft.com/office/excel/2006/main" count="4">
        <x14:dataValidation type="list" allowBlank="1" showInputMessage="1" showErrorMessage="1" xr:uid="{29776384-91A2-4A16-B850-A10521026BB5}">
          <x14:formula1>
            <xm:f>'ADMIN - LISTS'!$U$3:$U$29</xm:f>
          </x14:formula1>
          <xm:sqref>D7:D12</xm:sqref>
        </x14:dataValidation>
        <x14:dataValidation type="list" allowBlank="1" showInputMessage="1" showErrorMessage="1" xr:uid="{948195F5-B05B-4733-948A-67E31DAE9A93}">
          <x14:formula1>
            <xm:f>'ADMIN - LISTS'!$AM$3:$AM$12</xm:f>
          </x14:formula1>
          <xm:sqref>F7:F48</xm:sqref>
        </x14:dataValidation>
        <x14:dataValidation type="list" allowBlank="1" showInputMessage="1" showErrorMessage="1" xr:uid="{4E11D63E-C167-46F4-B3C5-A4E20F5E2DBF}">
          <x14:formula1>
            <xm:f>'ADMIN - LISTS'!$AO$3:$AO$13</xm:f>
          </x14:formula1>
          <xm:sqref>G7:G48</xm:sqref>
        </x14:dataValidation>
        <x14:dataValidation type="list" allowBlank="1" showInputMessage="1" showErrorMessage="1" xr:uid="{8F759947-928A-4868-B13E-42958239A07D}">
          <x14:formula1>
            <xm:f>'ADMIN - LISTS'!$AE$3:$AE$4</xm:f>
          </x14:formula1>
          <xm:sqref>B7:B48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456CB6-56E9-0944-B1D5-2C074C169CCC}">
  <sheetPr>
    <pageSetUpPr fitToPage="1"/>
  </sheetPr>
  <dimension ref="A1:H30"/>
  <sheetViews>
    <sheetView showGridLines="0" topLeftCell="A4" zoomScale="72" zoomScaleNormal="40" zoomScaleSheetLayoutView="120" workbookViewId="0">
      <selection activeCell="F18" sqref="F18"/>
    </sheetView>
  </sheetViews>
  <sheetFormatPr defaultColWidth="8.5703125" defaultRowHeight="14.45"/>
  <cols>
    <col min="1" max="1" width="10.5703125" style="1" customWidth="1"/>
    <col min="2" max="2" width="25" customWidth="1"/>
    <col min="3" max="3" width="30.5703125" customWidth="1"/>
    <col min="4" max="4" width="19.5703125" customWidth="1"/>
    <col min="5" max="5" width="29.140625" customWidth="1"/>
    <col min="6" max="6" width="22.140625" customWidth="1"/>
    <col min="7" max="7" width="22.42578125" hidden="1" customWidth="1"/>
    <col min="8" max="8" width="16.42578125" customWidth="1"/>
    <col min="9" max="9" width="17.85546875" customWidth="1"/>
  </cols>
  <sheetData>
    <row r="1" spans="1:8" ht="48.95" customHeight="1">
      <c r="B1" s="327" t="s">
        <v>19</v>
      </c>
      <c r="C1" s="327"/>
      <c r="D1" s="327"/>
      <c r="E1" s="327"/>
      <c r="F1" s="327"/>
    </row>
    <row r="2" spans="1:8" ht="15" customHeight="1">
      <c r="A2" s="30"/>
      <c r="B2" s="31"/>
      <c r="C2" s="216" t="str">
        <f>C5&amp;"|"&amp;C6&amp;"|"&amp;C7&amp;"|"&amp;F6&amp;"|"&amp;F7&amp;"|"&amp;F5&amp;"|"&amp;F8&amp;"|"&amp;C15&amp;"|"&amp;C16&amp;"|"&amp;C17&amp;"|"&amp;C18&amp;"|"&amp;C19&amp;"|"&amp;C20&amp;"|"&amp;C21&amp;"|"&amp;C22&amp;"|"&amp;C23&amp;"|"&amp;C24&amp;"|"&amp;C25</f>
        <v>MYRP|No|Palestine|43831|44196|Annual|44286|19-ECW-MYRP-0006, SC190207|19-ECW-MYRP-0006, SC190207|19-ECW-MYRP-0006, SC190207|19-ECW-MYRP-0006, SC190207|19-ECW-MYRP-0006, SC190207|19-ECW-MYRP-0006, SC190207|19-ECW-MYRP-0006, SC190207|19-ECW-MYRP-0006, SC190207|||</v>
      </c>
      <c r="D2" s="211"/>
      <c r="E2" s="211"/>
      <c r="F2" s="211"/>
    </row>
    <row r="3" spans="1:8" ht="16.350000000000001" customHeight="1">
      <c r="B3" s="326" t="s">
        <v>20</v>
      </c>
      <c r="C3" s="326"/>
      <c r="D3" s="326"/>
      <c r="E3" s="326"/>
      <c r="F3" s="326"/>
    </row>
    <row r="4" spans="1:8" ht="17.100000000000001" customHeight="1" thickBot="1">
      <c r="B4" s="32"/>
      <c r="C4" s="32"/>
      <c r="D4" s="32"/>
      <c r="E4" s="32"/>
      <c r="F4" s="32"/>
    </row>
    <row r="5" spans="1:8" s="3" customFormat="1" ht="21" customHeight="1">
      <c r="A5" s="61"/>
      <c r="B5" s="177" t="s">
        <v>21</v>
      </c>
      <c r="C5" s="178" t="s">
        <v>22</v>
      </c>
      <c r="D5" s="148" t="s">
        <v>23</v>
      </c>
      <c r="E5" s="176" t="s">
        <v>24</v>
      </c>
      <c r="F5" s="180" t="s">
        <v>25</v>
      </c>
      <c r="H5" s="148" t="s">
        <v>23</v>
      </c>
    </row>
    <row r="6" spans="1:8" s="3" customFormat="1" ht="21" customHeight="1">
      <c r="B6" s="34" t="s">
        <v>26</v>
      </c>
      <c r="C6" s="62" t="s">
        <v>27</v>
      </c>
      <c r="D6" s="148" t="s">
        <v>23</v>
      </c>
      <c r="E6" s="34" t="s">
        <v>28</v>
      </c>
      <c r="F6" s="62">
        <v>43831</v>
      </c>
      <c r="H6" s="148" t="s">
        <v>29</v>
      </c>
    </row>
    <row r="7" spans="1:8" s="3" customFormat="1" ht="21" customHeight="1" thickBot="1">
      <c r="A7" s="40"/>
      <c r="B7" s="35" t="s">
        <v>30</v>
      </c>
      <c r="C7" s="179" t="s">
        <v>31</v>
      </c>
      <c r="D7" s="148" t="s">
        <v>23</v>
      </c>
      <c r="E7" s="34" t="s">
        <v>32</v>
      </c>
      <c r="F7" s="63">
        <v>44196</v>
      </c>
      <c r="H7" s="148" t="s">
        <v>29</v>
      </c>
    </row>
    <row r="8" spans="1:8" s="3" customFormat="1" ht="21" customHeight="1" thickBot="1">
      <c r="E8" s="35" t="s">
        <v>33</v>
      </c>
      <c r="F8" s="193">
        <v>44286</v>
      </c>
      <c r="H8" s="148" t="s">
        <v>29</v>
      </c>
    </row>
    <row r="9" spans="1:8" ht="21" customHeight="1" thickBot="1">
      <c r="F9" s="60"/>
      <c r="H9" s="149"/>
    </row>
    <row r="10" spans="1:8" ht="21" customHeight="1" thickBot="1">
      <c r="E10" s="58" t="s">
        <v>34</v>
      </c>
      <c r="F10" s="59"/>
      <c r="H10" s="148" t="s">
        <v>35</v>
      </c>
    </row>
    <row r="11" spans="1:8" ht="17.100000000000001" customHeight="1">
      <c r="B11" s="36"/>
      <c r="C11" s="36"/>
      <c r="D11" s="37"/>
    </row>
    <row r="12" spans="1:8" ht="20.100000000000001" customHeight="1">
      <c r="B12" s="328" t="s">
        <v>36</v>
      </c>
      <c r="C12" s="328"/>
      <c r="D12" s="328"/>
      <c r="E12" s="328"/>
      <c r="F12" s="328"/>
      <c r="G12" s="70"/>
    </row>
    <row r="13" spans="1:8">
      <c r="B13" s="38"/>
      <c r="C13" s="39"/>
      <c r="D13" s="38"/>
    </row>
    <row r="14" spans="1:8" ht="69" customHeight="1">
      <c r="B14" s="171" t="s">
        <v>37</v>
      </c>
      <c r="C14" s="28" t="s">
        <v>38</v>
      </c>
      <c r="D14" s="172" t="s">
        <v>39</v>
      </c>
      <c r="E14" s="172" t="s">
        <v>40</v>
      </c>
      <c r="F14" s="172" t="s">
        <v>41</v>
      </c>
      <c r="G14" s="217" t="s">
        <v>42</v>
      </c>
    </row>
    <row r="15" spans="1:8" s="3" customFormat="1" ht="26.1" customHeight="1">
      <c r="A15" s="33"/>
      <c r="B15" s="23" t="s">
        <v>43</v>
      </c>
      <c r="C15" s="23" t="s">
        <v>44</v>
      </c>
      <c r="D15" s="23" t="s">
        <v>45</v>
      </c>
      <c r="E15" s="23" t="s">
        <v>46</v>
      </c>
      <c r="F15" s="24" t="s">
        <v>47</v>
      </c>
      <c r="G15" s="47" t="str">
        <f>'A0 - Report information'!$C$2</f>
        <v>MYRP|No|Palestine|43831|44196|Annual|44286|19-ECW-MYRP-0006, SC190207|19-ECW-MYRP-0006, SC190207|19-ECW-MYRP-0006, SC190207|19-ECW-MYRP-0006, SC190207|19-ECW-MYRP-0006, SC190207|19-ECW-MYRP-0006, SC190207|19-ECW-MYRP-0006, SC190207|19-ECW-MYRP-0006, SC190207|||</v>
      </c>
    </row>
    <row r="16" spans="1:8" s="3" customFormat="1" ht="26.1" customHeight="1">
      <c r="A16" s="33"/>
      <c r="B16" s="20" t="s">
        <v>48</v>
      </c>
      <c r="C16" s="23" t="s">
        <v>44</v>
      </c>
      <c r="D16" s="20" t="s">
        <v>49</v>
      </c>
      <c r="E16" s="21" t="s">
        <v>46</v>
      </c>
      <c r="F16" s="19" t="s">
        <v>50</v>
      </c>
      <c r="G16" s="47" t="str">
        <f>'A0 - Report information'!$C$2</f>
        <v>MYRP|No|Palestine|43831|44196|Annual|44286|19-ECW-MYRP-0006, SC190207|19-ECW-MYRP-0006, SC190207|19-ECW-MYRP-0006, SC190207|19-ECW-MYRP-0006, SC190207|19-ECW-MYRP-0006, SC190207|19-ECW-MYRP-0006, SC190207|19-ECW-MYRP-0006, SC190207|19-ECW-MYRP-0006, SC190207|||</v>
      </c>
    </row>
    <row r="17" spans="1:7" s="3" customFormat="1" ht="26.1" customHeight="1">
      <c r="A17" s="33"/>
      <c r="B17" s="21" t="s">
        <v>48</v>
      </c>
      <c r="C17" s="23" t="s">
        <v>44</v>
      </c>
      <c r="D17" s="21" t="s">
        <v>51</v>
      </c>
      <c r="E17" s="21" t="s">
        <v>52</v>
      </c>
      <c r="F17" s="22" t="s">
        <v>53</v>
      </c>
      <c r="G17" s="47" t="str">
        <f>'A0 - Report information'!$C$2</f>
        <v>MYRP|No|Palestine|43831|44196|Annual|44286|19-ECW-MYRP-0006, SC190207|19-ECW-MYRP-0006, SC190207|19-ECW-MYRP-0006, SC190207|19-ECW-MYRP-0006, SC190207|19-ECW-MYRP-0006, SC190207|19-ECW-MYRP-0006, SC190207|19-ECW-MYRP-0006, SC190207|19-ECW-MYRP-0006, SC190207|||</v>
      </c>
    </row>
    <row r="18" spans="1:7" s="3" customFormat="1" ht="26.1" customHeight="1">
      <c r="A18" s="33"/>
      <c r="B18" s="21" t="s">
        <v>48</v>
      </c>
      <c r="C18" s="23" t="s">
        <v>44</v>
      </c>
      <c r="D18" s="21" t="s">
        <v>54</v>
      </c>
      <c r="E18" s="21" t="s">
        <v>55</v>
      </c>
      <c r="F18" s="22" t="s">
        <v>56</v>
      </c>
      <c r="G18" s="47" t="str">
        <f>'A0 - Report information'!$C$2</f>
        <v>MYRP|No|Palestine|43831|44196|Annual|44286|19-ECW-MYRP-0006, SC190207|19-ECW-MYRP-0006, SC190207|19-ECW-MYRP-0006, SC190207|19-ECW-MYRP-0006, SC190207|19-ECW-MYRP-0006, SC190207|19-ECW-MYRP-0006, SC190207|19-ECW-MYRP-0006, SC190207|19-ECW-MYRP-0006, SC190207|||</v>
      </c>
    </row>
    <row r="19" spans="1:7" s="3" customFormat="1" ht="26.1" customHeight="1">
      <c r="A19" s="33"/>
      <c r="B19" s="21" t="s">
        <v>48</v>
      </c>
      <c r="C19" s="23" t="s">
        <v>44</v>
      </c>
      <c r="D19" s="21" t="s">
        <v>57</v>
      </c>
      <c r="E19" s="21" t="s">
        <v>58</v>
      </c>
      <c r="F19" s="22" t="s">
        <v>59</v>
      </c>
      <c r="G19" s="47" t="str">
        <f>'A0 - Report information'!$C$2</f>
        <v>MYRP|No|Palestine|43831|44196|Annual|44286|19-ECW-MYRP-0006, SC190207|19-ECW-MYRP-0006, SC190207|19-ECW-MYRP-0006, SC190207|19-ECW-MYRP-0006, SC190207|19-ECW-MYRP-0006, SC190207|19-ECW-MYRP-0006, SC190207|19-ECW-MYRP-0006, SC190207|19-ECW-MYRP-0006, SC190207|||</v>
      </c>
    </row>
    <row r="20" spans="1:7" s="3" customFormat="1" ht="26.1" customHeight="1">
      <c r="A20" s="33"/>
      <c r="B20" s="21" t="s">
        <v>48</v>
      </c>
      <c r="C20" s="23" t="s">
        <v>44</v>
      </c>
      <c r="D20" s="21" t="s">
        <v>60</v>
      </c>
      <c r="E20" s="21" t="s">
        <v>61</v>
      </c>
      <c r="F20" s="22" t="s">
        <v>62</v>
      </c>
      <c r="G20" s="47" t="str">
        <f>'A0 - Report information'!$C$2</f>
        <v>MYRP|No|Palestine|43831|44196|Annual|44286|19-ECW-MYRP-0006, SC190207|19-ECW-MYRP-0006, SC190207|19-ECW-MYRP-0006, SC190207|19-ECW-MYRP-0006, SC190207|19-ECW-MYRP-0006, SC190207|19-ECW-MYRP-0006, SC190207|19-ECW-MYRP-0006, SC190207|19-ECW-MYRP-0006, SC190207|||</v>
      </c>
    </row>
    <row r="21" spans="1:7" s="3" customFormat="1" ht="26.1" customHeight="1">
      <c r="A21" s="33"/>
      <c r="B21" s="21" t="s">
        <v>48</v>
      </c>
      <c r="C21" s="23" t="s">
        <v>44</v>
      </c>
      <c r="D21" s="21" t="s">
        <v>63</v>
      </c>
      <c r="E21" s="21" t="s">
        <v>64</v>
      </c>
      <c r="F21" s="22" t="s">
        <v>65</v>
      </c>
      <c r="G21" s="47" t="str">
        <f>'A0 - Report information'!$C$2</f>
        <v>MYRP|No|Palestine|43831|44196|Annual|44286|19-ECW-MYRP-0006, SC190207|19-ECW-MYRP-0006, SC190207|19-ECW-MYRP-0006, SC190207|19-ECW-MYRP-0006, SC190207|19-ECW-MYRP-0006, SC190207|19-ECW-MYRP-0006, SC190207|19-ECW-MYRP-0006, SC190207|19-ECW-MYRP-0006, SC190207|||</v>
      </c>
    </row>
    <row r="22" spans="1:7" s="3" customFormat="1" ht="26.1" customHeight="1">
      <c r="A22" s="33"/>
      <c r="B22" s="21" t="s">
        <v>48</v>
      </c>
      <c r="C22" s="23" t="s">
        <v>44</v>
      </c>
      <c r="D22" s="21" t="s">
        <v>66</v>
      </c>
      <c r="E22" s="21" t="s">
        <v>67</v>
      </c>
      <c r="F22" s="22" t="s">
        <v>68</v>
      </c>
      <c r="G22" s="47" t="str">
        <f>'A0 - Report information'!$C$2</f>
        <v>MYRP|No|Palestine|43831|44196|Annual|44286|19-ECW-MYRP-0006, SC190207|19-ECW-MYRP-0006, SC190207|19-ECW-MYRP-0006, SC190207|19-ECW-MYRP-0006, SC190207|19-ECW-MYRP-0006, SC190207|19-ECW-MYRP-0006, SC190207|19-ECW-MYRP-0006, SC190207|19-ECW-MYRP-0006, SC190207|||</v>
      </c>
    </row>
    <row r="23" spans="1:7" s="3" customFormat="1" ht="26.1" customHeight="1">
      <c r="A23" s="33"/>
      <c r="B23" s="21"/>
      <c r="C23" s="21"/>
      <c r="D23" s="21"/>
      <c r="E23" s="21"/>
      <c r="F23" s="22"/>
      <c r="G23" s="47" t="str">
        <f>'A0 - Report information'!$C$2</f>
        <v>MYRP|No|Palestine|43831|44196|Annual|44286|19-ECW-MYRP-0006, SC190207|19-ECW-MYRP-0006, SC190207|19-ECW-MYRP-0006, SC190207|19-ECW-MYRP-0006, SC190207|19-ECW-MYRP-0006, SC190207|19-ECW-MYRP-0006, SC190207|19-ECW-MYRP-0006, SC190207|19-ECW-MYRP-0006, SC190207|||</v>
      </c>
    </row>
    <row r="24" spans="1:7" s="3" customFormat="1" ht="26.1" customHeight="1">
      <c r="A24" s="33"/>
      <c r="B24" s="21"/>
      <c r="C24" s="21"/>
      <c r="D24" s="21"/>
      <c r="E24" s="21"/>
      <c r="F24" s="22"/>
      <c r="G24" s="47" t="str">
        <f>'A0 - Report information'!$C$2</f>
        <v>MYRP|No|Palestine|43831|44196|Annual|44286|19-ECW-MYRP-0006, SC190207|19-ECW-MYRP-0006, SC190207|19-ECW-MYRP-0006, SC190207|19-ECW-MYRP-0006, SC190207|19-ECW-MYRP-0006, SC190207|19-ECW-MYRP-0006, SC190207|19-ECW-MYRP-0006, SC190207|19-ECW-MYRP-0006, SC190207|||</v>
      </c>
    </row>
    <row r="25" spans="1:7" s="3" customFormat="1" ht="26.1" customHeight="1">
      <c r="A25" s="33"/>
      <c r="B25" s="21"/>
      <c r="C25" s="21"/>
      <c r="D25" s="21"/>
      <c r="E25" s="21"/>
      <c r="F25" s="22"/>
      <c r="G25" s="47" t="str">
        <f>'A0 - Report information'!$C$2</f>
        <v>MYRP|No|Palestine|43831|44196|Annual|44286|19-ECW-MYRP-0006, SC190207|19-ECW-MYRP-0006, SC190207|19-ECW-MYRP-0006, SC190207|19-ECW-MYRP-0006, SC190207|19-ECW-MYRP-0006, SC190207|19-ECW-MYRP-0006, SC190207|19-ECW-MYRP-0006, SC190207|19-ECW-MYRP-0006, SC190207|||</v>
      </c>
    </row>
    <row r="26" spans="1:7" s="3" customFormat="1" ht="26.1" customHeight="1">
      <c r="A26" s="33"/>
      <c r="B26" s="21"/>
      <c r="C26" s="21"/>
      <c r="D26" s="21"/>
      <c r="E26" s="21"/>
      <c r="F26" s="22"/>
      <c r="G26" s="47" t="str">
        <f>'A0 - Report information'!$C$2</f>
        <v>MYRP|No|Palestine|43831|44196|Annual|44286|19-ECW-MYRP-0006, SC190207|19-ECW-MYRP-0006, SC190207|19-ECW-MYRP-0006, SC190207|19-ECW-MYRP-0006, SC190207|19-ECW-MYRP-0006, SC190207|19-ECW-MYRP-0006, SC190207|19-ECW-MYRP-0006, SC190207|19-ECW-MYRP-0006, SC190207|||</v>
      </c>
    </row>
    <row r="27" spans="1:7" s="3" customFormat="1" ht="26.1" customHeight="1">
      <c r="A27" s="33"/>
      <c r="B27" s="21"/>
      <c r="C27" s="21"/>
      <c r="D27" s="21"/>
      <c r="E27" s="21"/>
      <c r="F27" s="22"/>
      <c r="G27" s="47" t="str">
        <f>'A0 - Report information'!$C$2</f>
        <v>MYRP|No|Palestine|43831|44196|Annual|44286|19-ECW-MYRP-0006, SC190207|19-ECW-MYRP-0006, SC190207|19-ECW-MYRP-0006, SC190207|19-ECW-MYRP-0006, SC190207|19-ECW-MYRP-0006, SC190207|19-ECW-MYRP-0006, SC190207|19-ECW-MYRP-0006, SC190207|19-ECW-MYRP-0006, SC190207|||</v>
      </c>
    </row>
    <row r="28" spans="1:7" s="3" customFormat="1" ht="26.1" customHeight="1">
      <c r="A28" s="33"/>
      <c r="B28" s="21"/>
      <c r="C28" s="21"/>
      <c r="D28" s="21"/>
      <c r="E28" s="21"/>
      <c r="F28" s="22"/>
      <c r="G28" s="47" t="str">
        <f>'A0 - Report information'!$C$2</f>
        <v>MYRP|No|Palestine|43831|44196|Annual|44286|19-ECW-MYRP-0006, SC190207|19-ECW-MYRP-0006, SC190207|19-ECW-MYRP-0006, SC190207|19-ECW-MYRP-0006, SC190207|19-ECW-MYRP-0006, SC190207|19-ECW-MYRP-0006, SC190207|19-ECW-MYRP-0006, SC190207|19-ECW-MYRP-0006, SC190207|||</v>
      </c>
    </row>
    <row r="29" spans="1:7" s="3" customFormat="1" ht="26.1" customHeight="1">
      <c r="A29" s="33"/>
      <c r="B29" s="21"/>
      <c r="C29" s="21"/>
      <c r="D29" s="21"/>
      <c r="E29" s="21"/>
      <c r="F29" s="22"/>
      <c r="G29" s="47" t="str">
        <f>'A0 - Report information'!$C$2</f>
        <v>MYRP|No|Palestine|43831|44196|Annual|44286|19-ECW-MYRP-0006, SC190207|19-ECW-MYRP-0006, SC190207|19-ECW-MYRP-0006, SC190207|19-ECW-MYRP-0006, SC190207|19-ECW-MYRP-0006, SC190207|19-ECW-MYRP-0006, SC190207|19-ECW-MYRP-0006, SC190207|19-ECW-MYRP-0006, SC190207|||</v>
      </c>
    </row>
    <row r="30" spans="1:7" s="3" customFormat="1" ht="26.1" customHeight="1">
      <c r="A30" s="33"/>
      <c r="B30" s="21"/>
      <c r="C30" s="21"/>
      <c r="D30" s="21"/>
      <c r="E30" s="21"/>
      <c r="F30" s="22"/>
      <c r="G30" s="47" t="str">
        <f>'A0 - Report information'!$C$2</f>
        <v>MYRP|No|Palestine|43831|44196|Annual|44286|19-ECW-MYRP-0006, SC190207|19-ECW-MYRP-0006, SC190207|19-ECW-MYRP-0006, SC190207|19-ECW-MYRP-0006, SC190207|19-ECW-MYRP-0006, SC190207|19-ECW-MYRP-0006, SC190207|19-ECW-MYRP-0006, SC190207|19-ECW-MYRP-0006, SC190207|||</v>
      </c>
    </row>
  </sheetData>
  <sheetProtection sheet="1" selectLockedCells="1"/>
  <mergeCells count="3">
    <mergeCell ref="B3:F3"/>
    <mergeCell ref="B1:F1"/>
    <mergeCell ref="B12:F12"/>
  </mergeCells>
  <pageMargins left="0.7" right="0.7" top="0.75" bottom="0.75" header="0.3" footer="0.3"/>
  <pageSetup scale="56" fitToHeight="0" orientation="portrait" r:id="rId1"/>
  <drawing r:id="rId2"/>
  <tableParts count="1">
    <tablePart r:id="rId3"/>
  </tableParts>
  <extLst>
    <ext xmlns:x14="http://schemas.microsoft.com/office/spreadsheetml/2009/9/main" uri="{CCE6A557-97BC-4b89-ADB6-D9C93CAAB3DF}">
      <x14:dataValidations xmlns:xm="http://schemas.microsoft.com/office/excel/2006/main" count="5">
        <x14:dataValidation type="list" allowBlank="1" showInputMessage="1" showErrorMessage="1" xr:uid="{63F9A222-CD59-4E6E-A34D-FD8304245DD7}">
          <x14:formula1>
            <xm:f>'ADMIN - LISTS'!$C$3:$C$4</xm:f>
          </x14:formula1>
          <xm:sqref>F10 C6</xm:sqref>
        </x14:dataValidation>
        <x14:dataValidation type="list" allowBlank="1" showInputMessage="1" showErrorMessage="1" xr:uid="{085CA267-6508-464F-803D-0132BF23021A}">
          <x14:formula1>
            <xm:f>'ADMIN - LISTS'!$M$3:$M$5</xm:f>
          </x14:formula1>
          <xm:sqref>B15:B30</xm:sqref>
        </x14:dataValidation>
        <x14:dataValidation type="list" allowBlank="1" showInputMessage="1" showErrorMessage="1" xr:uid="{7FAC0032-3E4B-E14C-9195-F739188475D0}">
          <x14:formula1>
            <xm:f>'ADMIN - LISTS'!$K$3:$K$6</xm:f>
          </x14:formula1>
          <xm:sqref>C5</xm:sqref>
        </x14:dataValidation>
        <x14:dataValidation type="list" allowBlank="1" showInputMessage="1" showErrorMessage="1" xr:uid="{143E5C79-B9C7-2E4E-A9BF-7E110EE35217}">
          <x14:formula1>
            <xm:f>'ADMIN - LISTS'!$O$3:$O$4</xm:f>
          </x14:formula1>
          <xm:sqref>F5</xm:sqref>
        </x14:dataValidation>
        <x14:dataValidation type="list" allowBlank="1" showInputMessage="1" showErrorMessage="1" xr:uid="{9F2D2BF2-C305-8448-9E24-E539583E5604}">
          <x14:formula1>
            <xm:f>'ADMIN - LISTS'!$I$3:$I$41</xm:f>
          </x14:formula1>
          <xm:sqref>C7</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C33A6-9B66-47DD-BAD5-B03A3740212C}">
  <dimension ref="A1:T52"/>
  <sheetViews>
    <sheetView showGridLines="0" zoomScale="60" zoomScaleNormal="60" workbookViewId="0">
      <pane xSplit="1" ySplit="6" topLeftCell="F15" activePane="bottomRight" state="frozen"/>
      <selection pane="bottomRight" activeCell="R17" sqref="R17"/>
      <selection pane="bottomLeft" activeCell="A10" sqref="A10"/>
      <selection pane="topRight" activeCell="B1" sqref="B1"/>
    </sheetView>
  </sheetViews>
  <sheetFormatPr defaultColWidth="8.5703125" defaultRowHeight="14.45"/>
  <cols>
    <col min="1" max="1" width="37.7109375" bestFit="1" customWidth="1"/>
    <col min="2" max="2" width="22" customWidth="1"/>
    <col min="3" max="3" width="39" customWidth="1"/>
    <col min="4" max="4" width="36.85546875" customWidth="1"/>
    <col min="5" max="5" width="47.140625" customWidth="1"/>
    <col min="6" max="6" width="14.5703125" style="8" customWidth="1"/>
    <col min="7" max="7" width="14" style="8" customWidth="1"/>
    <col min="8" max="8" width="8.85546875" customWidth="1"/>
    <col min="9" max="10" width="13.5703125" style="8" customWidth="1"/>
    <col min="11" max="11" width="8.85546875" style="8" customWidth="1"/>
    <col min="12" max="13" width="13.5703125" style="8" customWidth="1"/>
    <col min="14" max="14" width="8.85546875" style="8" customWidth="1"/>
    <col min="15" max="15" width="15.140625" customWidth="1"/>
    <col min="16" max="16" width="13.5703125" customWidth="1"/>
    <col min="17" max="17" width="29.42578125" customWidth="1"/>
    <col min="18" max="18" width="58.42578125" customWidth="1"/>
    <col min="19" max="19" width="117.42578125" customWidth="1"/>
    <col min="20" max="20" width="37" hidden="1" customWidth="1"/>
  </cols>
  <sheetData>
    <row r="1" spans="1:20" ht="33.950000000000003" customHeight="1">
      <c r="B1" s="15"/>
      <c r="C1" s="83" t="s">
        <v>143</v>
      </c>
      <c r="D1" s="83"/>
      <c r="E1" s="83"/>
      <c r="F1" s="83"/>
      <c r="G1" s="83"/>
      <c r="H1" s="83"/>
      <c r="I1" s="46"/>
      <c r="N1"/>
    </row>
    <row r="2" spans="1:20" ht="15.95" customHeight="1">
      <c r="A2" s="169"/>
      <c r="B2" s="169"/>
      <c r="C2" s="170" t="s">
        <v>144</v>
      </c>
      <c r="D2" s="147"/>
      <c r="E2" s="147"/>
      <c r="F2" s="167"/>
      <c r="G2" s="167"/>
      <c r="H2" s="167"/>
      <c r="I2" s="147"/>
      <c r="N2" s="16"/>
    </row>
    <row r="3" spans="1:20" ht="15" customHeight="1">
      <c r="F3"/>
      <c r="G3"/>
      <c r="H3" s="382" t="s">
        <v>145</v>
      </c>
      <c r="I3" s="382"/>
      <c r="J3" s="382"/>
      <c r="K3" s="382"/>
      <c r="L3" s="382"/>
      <c r="M3" s="382"/>
      <c r="N3" s="382"/>
      <c r="O3" s="382"/>
      <c r="P3" s="382"/>
      <c r="R3" s="168"/>
    </row>
    <row r="4" spans="1:20" s="18" customFormat="1" ht="18" customHeight="1">
      <c r="B4" s="228"/>
      <c r="C4" s="229"/>
      <c r="D4" s="229"/>
      <c r="E4" s="383" t="s">
        <v>146</v>
      </c>
      <c r="F4" s="384" t="s">
        <v>147</v>
      </c>
      <c r="G4" s="230"/>
      <c r="H4" s="385" t="s">
        <v>148</v>
      </c>
      <c r="I4" s="385"/>
      <c r="J4" s="385"/>
      <c r="K4" s="385" t="s">
        <v>149</v>
      </c>
      <c r="L4" s="385"/>
      <c r="M4" s="385"/>
      <c r="N4" s="386" t="s">
        <v>150</v>
      </c>
      <c r="O4" s="386"/>
      <c r="P4" s="386"/>
    </row>
    <row r="5" spans="1:20" s="196" customFormat="1" ht="17.100000000000001" customHeight="1">
      <c r="B5" s="231" t="s">
        <v>23</v>
      </c>
      <c r="C5" s="303" t="s">
        <v>151</v>
      </c>
      <c r="D5" s="303" t="s">
        <v>152</v>
      </c>
      <c r="E5" s="383"/>
      <c r="F5" s="384"/>
      <c r="G5" s="232"/>
      <c r="H5" s="197" t="s">
        <v>153</v>
      </c>
      <c r="I5" s="197" t="s">
        <v>154</v>
      </c>
      <c r="J5" s="198" t="s">
        <v>155</v>
      </c>
      <c r="K5" s="197"/>
      <c r="L5" s="197" t="s">
        <v>154</v>
      </c>
      <c r="M5" s="198" t="s">
        <v>155</v>
      </c>
      <c r="N5" s="199"/>
      <c r="O5" s="197" t="s">
        <v>154</v>
      </c>
      <c r="P5" s="198" t="s">
        <v>155</v>
      </c>
      <c r="Q5" s="200" t="s">
        <v>151</v>
      </c>
      <c r="R5" s="200" t="s">
        <v>151</v>
      </c>
    </row>
    <row r="6" spans="1:20" s="5" customFormat="1" ht="42" customHeight="1">
      <c r="B6" s="227" t="s">
        <v>156</v>
      </c>
      <c r="C6" s="227" t="s">
        <v>157</v>
      </c>
      <c r="D6" s="206" t="s">
        <v>84</v>
      </c>
      <c r="E6" s="227" t="s">
        <v>158</v>
      </c>
      <c r="F6" s="227" t="s">
        <v>159</v>
      </c>
      <c r="G6" s="227" t="s">
        <v>160</v>
      </c>
      <c r="H6" s="207" t="s">
        <v>161</v>
      </c>
      <c r="I6" s="208" t="s">
        <v>162</v>
      </c>
      <c r="J6" s="208" t="s">
        <v>163</v>
      </c>
      <c r="K6" s="207" t="s">
        <v>164</v>
      </c>
      <c r="L6" s="208" t="s">
        <v>165</v>
      </c>
      <c r="M6" s="208" t="s">
        <v>166</v>
      </c>
      <c r="N6" s="207" t="s">
        <v>167</v>
      </c>
      <c r="O6" s="208" t="s">
        <v>168</v>
      </c>
      <c r="P6" s="208" t="s">
        <v>169</v>
      </c>
      <c r="Q6" s="209" t="s">
        <v>170</v>
      </c>
      <c r="R6" s="287" t="s">
        <v>171</v>
      </c>
      <c r="S6" s="207" t="s">
        <v>172</v>
      </c>
      <c r="T6" s="217" t="s">
        <v>42</v>
      </c>
    </row>
    <row r="7" spans="1:20" ht="74.099999999999994" customHeight="1">
      <c r="A7" s="379" t="s">
        <v>174</v>
      </c>
      <c r="B7" s="2" t="s">
        <v>175</v>
      </c>
      <c r="C7" s="245"/>
      <c r="D7" s="226" t="s">
        <v>176</v>
      </c>
      <c r="E7" s="248"/>
      <c r="F7" s="238" t="s">
        <v>177</v>
      </c>
      <c r="G7" s="6" t="s">
        <v>178</v>
      </c>
      <c r="H7" s="261"/>
      <c r="I7" s="265"/>
      <c r="J7" s="266"/>
      <c r="K7" s="267"/>
      <c r="L7" s="265"/>
      <c r="M7" s="265"/>
      <c r="N7" s="268"/>
      <c r="O7" s="265"/>
      <c r="P7" s="266"/>
      <c r="Q7" s="269"/>
      <c r="R7" s="269"/>
      <c r="S7" s="204" t="s">
        <v>180</v>
      </c>
      <c r="T7" s="47" t="str">
        <f>'A0 - Report information'!$C$2</f>
        <v>MYRP|No|Palestine|43831|44196|Annual|44286|19-ECW-MYRP-0006, SC190207|19-ECW-MYRP-0006, SC190207|19-ECW-MYRP-0006, SC190207|19-ECW-MYRP-0006, SC190207|19-ECW-MYRP-0006, SC190207|19-ECW-MYRP-0006, SC190207|19-ECW-MYRP-0006, SC190207|19-ECW-MYRP-0006, SC190207|||</v>
      </c>
    </row>
    <row r="8" spans="1:20" ht="64.349999999999994" customHeight="1">
      <c r="A8" s="379"/>
      <c r="B8" s="2" t="s">
        <v>175</v>
      </c>
      <c r="C8" s="246"/>
      <c r="D8" s="226" t="s">
        <v>181</v>
      </c>
      <c r="E8" s="248"/>
      <c r="F8" s="6" t="s">
        <v>182</v>
      </c>
      <c r="G8" s="292" t="s">
        <v>183</v>
      </c>
      <c r="H8" s="275"/>
      <c r="I8" s="271"/>
      <c r="J8" s="257"/>
      <c r="K8" s="258"/>
      <c r="L8" s="271"/>
      <c r="M8" s="256"/>
      <c r="N8" s="259"/>
      <c r="O8" s="271"/>
      <c r="P8" s="257"/>
      <c r="Q8" s="260"/>
      <c r="R8" s="260"/>
      <c r="S8" s="9" t="s">
        <v>186</v>
      </c>
      <c r="T8" s="47" t="str">
        <f>'A0 - Report information'!$C$2</f>
        <v>MYRP|No|Palestine|43831|44196|Annual|44286|19-ECW-MYRP-0006, SC190207|19-ECW-MYRP-0006, SC190207|19-ECW-MYRP-0006, SC190207|19-ECW-MYRP-0006, SC190207|19-ECW-MYRP-0006, SC190207|19-ECW-MYRP-0006, SC190207|19-ECW-MYRP-0006, SC190207|19-ECW-MYRP-0006, SC190207|||</v>
      </c>
    </row>
    <row r="9" spans="1:20" ht="93" customHeight="1">
      <c r="A9" s="379"/>
      <c r="B9" s="2" t="s">
        <v>175</v>
      </c>
      <c r="C9" s="246"/>
      <c r="D9" s="9" t="s">
        <v>187</v>
      </c>
      <c r="E9" s="249"/>
      <c r="F9" s="6" t="s">
        <v>177</v>
      </c>
      <c r="G9" s="6" t="s">
        <v>183</v>
      </c>
      <c r="H9" s="255" t="s">
        <v>265</v>
      </c>
      <c r="I9" s="265">
        <v>0</v>
      </c>
      <c r="J9" s="266">
        <v>0</v>
      </c>
      <c r="K9" s="267">
        <v>2022</v>
      </c>
      <c r="L9" s="265">
        <v>3240</v>
      </c>
      <c r="M9" s="265">
        <v>1620</v>
      </c>
      <c r="N9" s="268">
        <v>2021</v>
      </c>
      <c r="O9" s="265">
        <v>592</v>
      </c>
      <c r="P9" s="266">
        <v>391</v>
      </c>
      <c r="Q9" s="269" t="s">
        <v>52</v>
      </c>
      <c r="R9" s="260" t="s">
        <v>294</v>
      </c>
      <c r="S9" s="295" t="s">
        <v>189</v>
      </c>
      <c r="T9" s="68" t="str">
        <f>'A0 - Report information'!$C$2</f>
        <v>MYRP|No|Palestine|43831|44196|Annual|44286|19-ECW-MYRP-0006, SC190207|19-ECW-MYRP-0006, SC190207|19-ECW-MYRP-0006, SC190207|19-ECW-MYRP-0006, SC190207|19-ECW-MYRP-0006, SC190207|19-ECW-MYRP-0006, SC190207|19-ECW-MYRP-0006, SC190207|19-ECW-MYRP-0006, SC190207|||</v>
      </c>
    </row>
    <row r="10" spans="1:20" ht="64.349999999999994" customHeight="1">
      <c r="A10" s="239"/>
      <c r="B10" s="2" t="s">
        <v>175</v>
      </c>
      <c r="C10" s="246"/>
      <c r="D10" s="226" t="s">
        <v>190</v>
      </c>
      <c r="E10" s="248"/>
      <c r="F10" s="238" t="s">
        <v>182</v>
      </c>
      <c r="G10" s="6" t="s">
        <v>191</v>
      </c>
      <c r="H10" s="261"/>
      <c r="I10" s="256"/>
      <c r="J10" s="257"/>
      <c r="K10" s="258"/>
      <c r="L10" s="256"/>
      <c r="M10" s="256"/>
      <c r="N10" s="259"/>
      <c r="O10" s="256"/>
      <c r="P10" s="257"/>
      <c r="Q10" s="260"/>
      <c r="R10" s="260"/>
      <c r="S10" s="260" t="s">
        <v>283</v>
      </c>
      <c r="T10" s="47" t="str">
        <f>'A0 - Report information'!$C$2</f>
        <v>MYRP|No|Palestine|43831|44196|Annual|44286|19-ECW-MYRP-0006, SC190207|19-ECW-MYRP-0006, SC190207|19-ECW-MYRP-0006, SC190207|19-ECW-MYRP-0006, SC190207|19-ECW-MYRP-0006, SC190207|19-ECW-MYRP-0006, SC190207|19-ECW-MYRP-0006, SC190207|19-ECW-MYRP-0006, SC190207|||</v>
      </c>
    </row>
    <row r="11" spans="1:20" ht="43.5">
      <c r="A11" s="239"/>
      <c r="B11" s="2" t="s">
        <v>175</v>
      </c>
      <c r="C11" s="245"/>
      <c r="D11" s="226" t="s">
        <v>193</v>
      </c>
      <c r="E11" s="248"/>
      <c r="F11" s="238" t="s">
        <v>177</v>
      </c>
      <c r="G11" s="6" t="s">
        <v>191</v>
      </c>
      <c r="H11" s="261"/>
      <c r="I11" s="256"/>
      <c r="J11" s="257"/>
      <c r="K11" s="258"/>
      <c r="L11" s="256"/>
      <c r="M11" s="256"/>
      <c r="N11" s="259">
        <v>2021</v>
      </c>
      <c r="O11" s="256">
        <v>558</v>
      </c>
      <c r="P11" s="257">
        <v>279</v>
      </c>
      <c r="Q11" s="260" t="s">
        <v>52</v>
      </c>
      <c r="R11" s="260" t="s">
        <v>295</v>
      </c>
      <c r="S11" s="260" t="s">
        <v>195</v>
      </c>
      <c r="T11" s="47" t="str">
        <f>'A0 - Report information'!$C$2</f>
        <v>MYRP|No|Palestine|43831|44196|Annual|44286|19-ECW-MYRP-0006, SC190207|19-ECW-MYRP-0006, SC190207|19-ECW-MYRP-0006, SC190207|19-ECW-MYRP-0006, SC190207|19-ECW-MYRP-0006, SC190207|19-ECW-MYRP-0006, SC190207|19-ECW-MYRP-0006, SC190207|19-ECW-MYRP-0006, SC190207|||</v>
      </c>
    </row>
    <row r="12" spans="1:20" ht="99.95" customHeight="1" thickBot="1">
      <c r="A12" s="239"/>
      <c r="B12" s="244" t="s">
        <v>175</v>
      </c>
      <c r="C12" s="247"/>
      <c r="D12" s="243" t="s">
        <v>196</v>
      </c>
      <c r="E12" s="250"/>
      <c r="F12" s="293" t="s">
        <v>197</v>
      </c>
      <c r="G12" s="294" t="s">
        <v>198</v>
      </c>
      <c r="H12" s="281"/>
      <c r="I12" s="282"/>
      <c r="J12" s="283"/>
      <c r="K12" s="284"/>
      <c r="L12" s="282"/>
      <c r="M12" s="282"/>
      <c r="N12" s="285"/>
      <c r="O12" s="282"/>
      <c r="P12" s="283"/>
      <c r="Q12" s="286"/>
      <c r="R12" s="286"/>
      <c r="S12" s="298" t="s">
        <v>200</v>
      </c>
      <c r="T12" s="47" t="str">
        <f>'A0 - Report information'!$C$2</f>
        <v>MYRP|No|Palestine|43831|44196|Annual|44286|19-ECW-MYRP-0006, SC190207|19-ECW-MYRP-0006, SC190207|19-ECW-MYRP-0006, SC190207|19-ECW-MYRP-0006, SC190207|19-ECW-MYRP-0006, SC190207|19-ECW-MYRP-0006, SC190207|19-ECW-MYRP-0006, SC190207|19-ECW-MYRP-0006, SC190207|||</v>
      </c>
    </row>
    <row r="13" spans="1:20" ht="191.45" customHeight="1">
      <c r="A13" s="380" t="s">
        <v>201</v>
      </c>
      <c r="B13" s="22" t="s">
        <v>202</v>
      </c>
      <c r="C13" s="246" t="s">
        <v>203</v>
      </c>
      <c r="D13" s="251" t="s">
        <v>204</v>
      </c>
      <c r="E13" s="296" t="s">
        <v>205</v>
      </c>
      <c r="F13" s="253" t="s">
        <v>182</v>
      </c>
      <c r="G13" s="254" t="s">
        <v>178</v>
      </c>
      <c r="H13" s="297" t="s">
        <v>265</v>
      </c>
      <c r="I13" s="256" t="s">
        <v>206</v>
      </c>
      <c r="J13" s="257" t="s">
        <v>296</v>
      </c>
      <c r="K13" s="258">
        <v>2022</v>
      </c>
      <c r="L13" s="317">
        <v>0.83499999999999996</v>
      </c>
      <c r="M13" s="256"/>
      <c r="N13" s="259">
        <v>2021</v>
      </c>
      <c r="O13" s="256" t="s">
        <v>208</v>
      </c>
      <c r="P13" s="257" t="s">
        <v>209</v>
      </c>
      <c r="Q13" s="260" t="s">
        <v>210</v>
      </c>
      <c r="R13" s="260" t="s">
        <v>297</v>
      </c>
      <c r="S13" s="195"/>
      <c r="T13" s="69" t="str">
        <f>'A0 - Report information'!$C$2</f>
        <v>MYRP|No|Palestine|43831|44196|Annual|44286|19-ECW-MYRP-0006, SC190207|19-ECW-MYRP-0006, SC190207|19-ECW-MYRP-0006, SC190207|19-ECW-MYRP-0006, SC190207|19-ECW-MYRP-0006, SC190207|19-ECW-MYRP-0006, SC190207|19-ECW-MYRP-0006, SC190207|19-ECW-MYRP-0006, SC190207|||</v>
      </c>
    </row>
    <row r="14" spans="1:20" ht="48.95" customHeight="1">
      <c r="A14" s="381"/>
      <c r="B14" s="22" t="s">
        <v>175</v>
      </c>
      <c r="C14" s="246" t="s">
        <v>213</v>
      </c>
      <c r="D14" s="251" t="s">
        <v>204</v>
      </c>
      <c r="E14" s="252" t="s">
        <v>214</v>
      </c>
      <c r="F14" s="253" t="s">
        <v>182</v>
      </c>
      <c r="G14" s="254" t="s">
        <v>178</v>
      </c>
      <c r="H14" s="261"/>
      <c r="I14" s="256">
        <v>0</v>
      </c>
      <c r="J14" s="257">
        <v>0</v>
      </c>
      <c r="K14" s="258"/>
      <c r="L14" s="256"/>
      <c r="M14" s="256"/>
      <c r="N14" s="259"/>
      <c r="O14" s="256"/>
      <c r="P14" s="257"/>
      <c r="Q14" s="260"/>
      <c r="R14" s="260"/>
      <c r="S14" s="195"/>
      <c r="T14" s="47" t="str">
        <f>'A0 - Report information'!$C$2</f>
        <v>MYRP|No|Palestine|43831|44196|Annual|44286|19-ECW-MYRP-0006, SC190207|19-ECW-MYRP-0006, SC190207|19-ECW-MYRP-0006, SC190207|19-ECW-MYRP-0006, SC190207|19-ECW-MYRP-0006, SC190207|19-ECW-MYRP-0006, SC190207|19-ECW-MYRP-0006, SC190207|19-ECW-MYRP-0006, SC190207|||</v>
      </c>
    </row>
    <row r="15" spans="1:20" ht="48.95" customHeight="1">
      <c r="A15" s="381"/>
      <c r="B15" s="22" t="s">
        <v>175</v>
      </c>
      <c r="C15" s="246" t="s">
        <v>217</v>
      </c>
      <c r="D15" s="251" t="s">
        <v>204</v>
      </c>
      <c r="E15" s="252" t="s">
        <v>218</v>
      </c>
      <c r="F15" s="253" t="s">
        <v>182</v>
      </c>
      <c r="G15" s="254" t="s">
        <v>178</v>
      </c>
      <c r="H15" s="261"/>
      <c r="I15" s="256"/>
      <c r="J15" s="257"/>
      <c r="K15" s="258"/>
      <c r="L15" s="256"/>
      <c r="M15" s="256"/>
      <c r="N15" s="259"/>
      <c r="O15" s="256"/>
      <c r="P15" s="257"/>
      <c r="Q15" s="260"/>
      <c r="R15" s="260"/>
      <c r="S15" s="195"/>
      <c r="T15" s="47" t="str">
        <f>'A0 - Report information'!$C$2</f>
        <v>MYRP|No|Palestine|43831|44196|Annual|44286|19-ECW-MYRP-0006, SC190207|19-ECW-MYRP-0006, SC190207|19-ECW-MYRP-0006, SC190207|19-ECW-MYRP-0006, SC190207|19-ECW-MYRP-0006, SC190207|19-ECW-MYRP-0006, SC190207|19-ECW-MYRP-0006, SC190207|19-ECW-MYRP-0006, SC190207|||</v>
      </c>
    </row>
    <row r="16" spans="1:20" ht="48.95" customHeight="1">
      <c r="A16" s="381"/>
      <c r="B16" s="22" t="s">
        <v>175</v>
      </c>
      <c r="C16" s="246" t="s">
        <v>221</v>
      </c>
      <c r="D16" s="251" t="s">
        <v>204</v>
      </c>
      <c r="E16" s="252" t="s">
        <v>271</v>
      </c>
      <c r="F16" s="253" t="s">
        <v>182</v>
      </c>
      <c r="G16" s="254" t="s">
        <v>178</v>
      </c>
      <c r="H16" s="261" t="s">
        <v>265</v>
      </c>
      <c r="I16" s="262">
        <v>0</v>
      </c>
      <c r="J16" s="263"/>
      <c r="K16" s="258">
        <v>2022</v>
      </c>
      <c r="L16" s="256">
        <v>12600</v>
      </c>
      <c r="M16" s="256">
        <v>6300</v>
      </c>
      <c r="N16" s="259">
        <v>2021</v>
      </c>
      <c r="O16" s="256">
        <v>15050</v>
      </c>
      <c r="P16" s="257">
        <v>7758</v>
      </c>
      <c r="Q16" s="260" t="s">
        <v>52</v>
      </c>
      <c r="R16" s="260" t="s">
        <v>298</v>
      </c>
      <c r="S16" s="195"/>
      <c r="T16" s="47" t="str">
        <f>'A0 - Report information'!$C$2</f>
        <v>MYRP|No|Palestine|43831|44196|Annual|44286|19-ECW-MYRP-0006, SC190207|19-ECW-MYRP-0006, SC190207|19-ECW-MYRP-0006, SC190207|19-ECW-MYRP-0006, SC190207|19-ECW-MYRP-0006, SC190207|19-ECW-MYRP-0006, SC190207|19-ECW-MYRP-0006, SC190207|19-ECW-MYRP-0006, SC190207|||</v>
      </c>
    </row>
    <row r="17" spans="1:20" ht="48.95" customHeight="1">
      <c r="A17" s="381"/>
      <c r="B17" s="22" t="s">
        <v>202</v>
      </c>
      <c r="C17" s="246" t="s">
        <v>225</v>
      </c>
      <c r="D17" s="251" t="s">
        <v>204</v>
      </c>
      <c r="E17" s="252" t="s">
        <v>226</v>
      </c>
      <c r="F17" s="253" t="s">
        <v>177</v>
      </c>
      <c r="G17" s="254" t="s">
        <v>227</v>
      </c>
      <c r="H17" s="261" t="s">
        <v>265</v>
      </c>
      <c r="I17" s="256" t="s">
        <v>228</v>
      </c>
      <c r="J17" s="257" t="s">
        <v>229</v>
      </c>
      <c r="K17" s="258">
        <v>2022</v>
      </c>
      <c r="L17" s="256" t="s">
        <v>230</v>
      </c>
      <c r="M17" s="256" t="s">
        <v>230</v>
      </c>
      <c r="N17" s="259">
        <v>2021</v>
      </c>
      <c r="O17" s="256"/>
      <c r="P17" s="257"/>
      <c r="Q17" s="260" t="s">
        <v>233</v>
      </c>
      <c r="R17" s="260" t="s">
        <v>272</v>
      </c>
      <c r="S17" s="195"/>
      <c r="T17" s="47" t="str">
        <f>'A0 - Report information'!$C$2</f>
        <v>MYRP|No|Palestine|43831|44196|Annual|44286|19-ECW-MYRP-0006, SC190207|19-ECW-MYRP-0006, SC190207|19-ECW-MYRP-0006, SC190207|19-ECW-MYRP-0006, SC190207|19-ECW-MYRP-0006, SC190207|19-ECW-MYRP-0006, SC190207|19-ECW-MYRP-0006, SC190207|19-ECW-MYRP-0006, SC190207|||</v>
      </c>
    </row>
    <row r="18" spans="1:20" ht="48.95" customHeight="1">
      <c r="A18" s="381"/>
      <c r="B18" s="22" t="s">
        <v>175</v>
      </c>
      <c r="C18" s="246" t="s">
        <v>235</v>
      </c>
      <c r="D18" s="251" t="s">
        <v>204</v>
      </c>
      <c r="E18" s="252" t="s">
        <v>236</v>
      </c>
      <c r="F18" s="253" t="s">
        <v>177</v>
      </c>
      <c r="G18" s="254" t="s">
        <v>183</v>
      </c>
      <c r="H18" s="261" t="s">
        <v>265</v>
      </c>
      <c r="I18" s="256">
        <v>0</v>
      </c>
      <c r="J18" s="257">
        <v>0</v>
      </c>
      <c r="K18" s="258">
        <v>2022</v>
      </c>
      <c r="L18" s="256">
        <v>3240</v>
      </c>
      <c r="M18" s="256">
        <v>1620</v>
      </c>
      <c r="N18" s="259">
        <v>2021</v>
      </c>
      <c r="O18" s="256">
        <v>592</v>
      </c>
      <c r="P18" s="257">
        <v>391</v>
      </c>
      <c r="Q18" s="260" t="s">
        <v>52</v>
      </c>
      <c r="R18" s="260" t="s">
        <v>299</v>
      </c>
      <c r="S18" s="195"/>
      <c r="T18" s="47" t="str">
        <f>'A0 - Report information'!$C$2</f>
        <v>MYRP|No|Palestine|43831|44196|Annual|44286|19-ECW-MYRP-0006, SC190207|19-ECW-MYRP-0006, SC190207|19-ECW-MYRP-0006, SC190207|19-ECW-MYRP-0006, SC190207|19-ECW-MYRP-0006, SC190207|19-ECW-MYRP-0006, SC190207|19-ECW-MYRP-0006, SC190207|19-ECW-MYRP-0006, SC190207|||</v>
      </c>
    </row>
    <row r="19" spans="1:20" ht="48.95" customHeight="1">
      <c r="A19" s="175"/>
      <c r="B19" s="22" t="s">
        <v>175</v>
      </c>
      <c r="C19" s="246" t="s">
        <v>240</v>
      </c>
      <c r="D19" s="251" t="s">
        <v>204</v>
      </c>
      <c r="E19" s="252" t="s">
        <v>241</v>
      </c>
      <c r="F19" s="253" t="s">
        <v>177</v>
      </c>
      <c r="G19" s="254" t="s">
        <v>183</v>
      </c>
      <c r="H19" s="261"/>
      <c r="I19" s="256"/>
      <c r="J19" s="257"/>
      <c r="K19" s="258"/>
      <c r="L19" s="256"/>
      <c r="M19" s="256"/>
      <c r="N19" s="259"/>
      <c r="O19" s="256"/>
      <c r="P19" s="257"/>
      <c r="Q19" s="260"/>
      <c r="R19" s="260" t="s">
        <v>300</v>
      </c>
      <c r="S19" s="195"/>
      <c r="T19" s="47" t="str">
        <f>'A0 - Report information'!$C$2</f>
        <v>MYRP|No|Palestine|43831|44196|Annual|44286|19-ECW-MYRP-0006, SC190207|19-ECW-MYRP-0006, SC190207|19-ECW-MYRP-0006, SC190207|19-ECW-MYRP-0006, SC190207|19-ECW-MYRP-0006, SC190207|19-ECW-MYRP-0006, SC190207|19-ECW-MYRP-0006, SC190207|19-ECW-MYRP-0006, SC190207|||</v>
      </c>
    </row>
    <row r="20" spans="1:20" ht="48.95" customHeight="1">
      <c r="A20" s="175"/>
      <c r="B20" s="22" t="s">
        <v>202</v>
      </c>
      <c r="C20" s="246" t="s">
        <v>244</v>
      </c>
      <c r="D20" s="251" t="s">
        <v>204</v>
      </c>
      <c r="E20" s="252" t="s">
        <v>245</v>
      </c>
      <c r="F20" s="253" t="s">
        <v>197</v>
      </c>
      <c r="G20" s="254" t="s">
        <v>227</v>
      </c>
      <c r="H20" s="261" t="s">
        <v>265</v>
      </c>
      <c r="I20" s="256" t="s">
        <v>246</v>
      </c>
      <c r="J20" s="257" t="s">
        <v>247</v>
      </c>
      <c r="K20" s="258">
        <v>2022</v>
      </c>
      <c r="L20" s="256" t="s">
        <v>248</v>
      </c>
      <c r="M20" s="256" t="s">
        <v>248</v>
      </c>
      <c r="N20" s="259">
        <v>2021</v>
      </c>
      <c r="O20" s="262"/>
      <c r="P20" s="263"/>
      <c r="Q20" s="260" t="s">
        <v>249</v>
      </c>
      <c r="R20" s="264"/>
      <c r="S20" s="195"/>
      <c r="T20" s="47" t="str">
        <f>'A0 - Report information'!$C$2</f>
        <v>MYRP|No|Palestine|43831|44196|Annual|44286|19-ECW-MYRP-0006, SC190207|19-ECW-MYRP-0006, SC190207|19-ECW-MYRP-0006, SC190207|19-ECW-MYRP-0006, SC190207|19-ECW-MYRP-0006, SC190207|19-ECW-MYRP-0006, SC190207|19-ECW-MYRP-0006, SC190207|19-ECW-MYRP-0006, SC190207|||</v>
      </c>
    </row>
    <row r="21" spans="1:20" ht="48.95" customHeight="1">
      <c r="A21" s="175"/>
      <c r="B21" s="22" t="s">
        <v>175</v>
      </c>
      <c r="C21" s="246" t="s">
        <v>251</v>
      </c>
      <c r="D21" s="251" t="s">
        <v>204</v>
      </c>
      <c r="E21" s="252" t="s">
        <v>252</v>
      </c>
      <c r="F21" s="253" t="s">
        <v>197</v>
      </c>
      <c r="G21" s="254" t="s">
        <v>253</v>
      </c>
      <c r="H21" s="261" t="s">
        <v>265</v>
      </c>
      <c r="I21" s="256">
        <v>0</v>
      </c>
      <c r="J21" s="257">
        <v>0</v>
      </c>
      <c r="K21" s="258">
        <v>2022</v>
      </c>
      <c r="L21" s="256">
        <v>14</v>
      </c>
      <c r="M21" s="256"/>
      <c r="N21" s="259">
        <v>2021</v>
      </c>
      <c r="O21" s="256">
        <v>0</v>
      </c>
      <c r="P21" s="257">
        <v>0</v>
      </c>
      <c r="Q21" s="260" t="s">
        <v>52</v>
      </c>
      <c r="R21" s="260" t="s">
        <v>301</v>
      </c>
      <c r="S21" s="195"/>
      <c r="T21" s="47" t="str">
        <f>'A0 - Report information'!$C$2</f>
        <v>MYRP|No|Palestine|43831|44196|Annual|44286|19-ECW-MYRP-0006, SC190207|19-ECW-MYRP-0006, SC190207|19-ECW-MYRP-0006, SC190207|19-ECW-MYRP-0006, SC190207|19-ECW-MYRP-0006, SC190207|19-ECW-MYRP-0006, SC190207|19-ECW-MYRP-0006, SC190207|19-ECW-MYRP-0006, SC190207|||</v>
      </c>
    </row>
    <row r="22" spans="1:20" ht="48.95" customHeight="1">
      <c r="A22" s="175"/>
      <c r="B22" s="22" t="s">
        <v>175</v>
      </c>
      <c r="C22" s="246" t="s">
        <v>255</v>
      </c>
      <c r="D22" s="251" t="s">
        <v>204</v>
      </c>
      <c r="E22" s="252" t="s">
        <v>256</v>
      </c>
      <c r="F22" s="253" t="s">
        <v>197</v>
      </c>
      <c r="G22" s="254" t="s">
        <v>183</v>
      </c>
      <c r="H22" s="261"/>
      <c r="I22" s="256"/>
      <c r="J22" s="257"/>
      <c r="K22" s="258"/>
      <c r="L22" s="256"/>
      <c r="M22" s="256"/>
      <c r="N22" s="259"/>
      <c r="O22" s="256"/>
      <c r="P22" s="257"/>
      <c r="Q22" s="260"/>
      <c r="R22" s="260"/>
      <c r="S22" s="195"/>
      <c r="T22" s="47" t="str">
        <f>'A0 - Report information'!$C$2</f>
        <v>MYRP|No|Palestine|43831|44196|Annual|44286|19-ECW-MYRP-0006, SC190207|19-ECW-MYRP-0006, SC190207|19-ECW-MYRP-0006, SC190207|19-ECW-MYRP-0006, SC190207|19-ECW-MYRP-0006, SC190207|19-ECW-MYRP-0006, SC190207|19-ECW-MYRP-0006, SC190207|19-ECW-MYRP-0006, SC190207|||</v>
      </c>
    </row>
    <row r="23" spans="1:20" ht="48.95" customHeight="1">
      <c r="A23" s="175"/>
      <c r="B23" s="22" t="s">
        <v>175</v>
      </c>
      <c r="C23" s="246" t="s">
        <v>259</v>
      </c>
      <c r="D23" s="251" t="s">
        <v>204</v>
      </c>
      <c r="E23" s="252" t="s">
        <v>260</v>
      </c>
      <c r="F23" s="253" t="s">
        <v>197</v>
      </c>
      <c r="G23" s="254" t="s">
        <v>261</v>
      </c>
      <c r="H23" s="261"/>
      <c r="I23" s="256"/>
      <c r="J23" s="257"/>
      <c r="K23" s="258"/>
      <c r="L23" s="256"/>
      <c r="M23" s="256"/>
      <c r="N23" s="259"/>
      <c r="O23" s="256"/>
      <c r="P23" s="257"/>
      <c r="Q23" s="260"/>
      <c r="R23" s="260"/>
      <c r="S23" s="195"/>
      <c r="T23" s="47" t="str">
        <f>'A0 - Report information'!$C$2</f>
        <v>MYRP|No|Palestine|43831|44196|Annual|44286|19-ECW-MYRP-0006, SC190207|19-ECW-MYRP-0006, SC190207|19-ECW-MYRP-0006, SC190207|19-ECW-MYRP-0006, SC190207|19-ECW-MYRP-0006, SC190207|19-ECW-MYRP-0006, SC190207|19-ECW-MYRP-0006, SC190207|19-ECW-MYRP-0006, SC190207|||</v>
      </c>
    </row>
    <row r="24" spans="1:20" ht="48.95" customHeight="1">
      <c r="A24" s="175"/>
      <c r="B24" s="22"/>
      <c r="C24" s="246"/>
      <c r="D24" s="251"/>
      <c r="E24" s="252" t="s">
        <v>264</v>
      </c>
      <c r="F24" s="253"/>
      <c r="G24" s="254"/>
      <c r="H24" s="261"/>
      <c r="I24" s="262"/>
      <c r="J24" s="263"/>
      <c r="K24" s="258"/>
      <c r="L24" s="262"/>
      <c r="M24" s="262"/>
      <c r="N24" s="259"/>
      <c r="O24" s="262"/>
      <c r="P24" s="263"/>
      <c r="Q24" s="264"/>
      <c r="R24" s="264"/>
      <c r="S24" s="195"/>
      <c r="T24" s="47" t="str">
        <f>'A0 - Report information'!$C$2</f>
        <v>MYRP|No|Palestine|43831|44196|Annual|44286|19-ECW-MYRP-0006, SC190207|19-ECW-MYRP-0006, SC190207|19-ECW-MYRP-0006, SC190207|19-ECW-MYRP-0006, SC190207|19-ECW-MYRP-0006, SC190207|19-ECW-MYRP-0006, SC190207|19-ECW-MYRP-0006, SC190207|19-ECW-MYRP-0006, SC190207|||</v>
      </c>
    </row>
    <row r="25" spans="1:20" ht="48.95" customHeight="1">
      <c r="A25" s="175"/>
      <c r="B25" s="22"/>
      <c r="C25" s="246"/>
      <c r="D25" s="251"/>
      <c r="E25" s="252" t="s">
        <v>264</v>
      </c>
      <c r="F25" s="253"/>
      <c r="G25" s="254"/>
      <c r="H25" s="261"/>
      <c r="I25" s="256"/>
      <c r="J25" s="257"/>
      <c r="K25" s="258"/>
      <c r="L25" s="256"/>
      <c r="M25" s="256"/>
      <c r="N25" s="259"/>
      <c r="O25" s="256"/>
      <c r="P25" s="257"/>
      <c r="Q25" s="260"/>
      <c r="R25" s="260"/>
      <c r="S25" s="195"/>
      <c r="T25" s="47" t="str">
        <f>'A0 - Report information'!$C$2</f>
        <v>MYRP|No|Palestine|43831|44196|Annual|44286|19-ECW-MYRP-0006, SC190207|19-ECW-MYRP-0006, SC190207|19-ECW-MYRP-0006, SC190207|19-ECW-MYRP-0006, SC190207|19-ECW-MYRP-0006, SC190207|19-ECW-MYRP-0006, SC190207|19-ECW-MYRP-0006, SC190207|19-ECW-MYRP-0006, SC190207|||</v>
      </c>
    </row>
    <row r="26" spans="1:20" ht="48.95" customHeight="1">
      <c r="A26" s="175"/>
      <c r="B26" s="22"/>
      <c r="C26" s="246"/>
      <c r="D26" s="251"/>
      <c r="E26" s="252" t="s">
        <v>264</v>
      </c>
      <c r="F26" s="253"/>
      <c r="G26" s="254"/>
      <c r="H26" s="261"/>
      <c r="I26" s="256"/>
      <c r="J26" s="257"/>
      <c r="K26" s="258"/>
      <c r="L26" s="256"/>
      <c r="M26" s="256"/>
      <c r="N26" s="259"/>
      <c r="O26" s="256"/>
      <c r="P26" s="257"/>
      <c r="Q26" s="260"/>
      <c r="R26" s="260"/>
      <c r="S26" s="195"/>
      <c r="T26" s="47" t="str">
        <f>'A0 - Report information'!$C$2</f>
        <v>MYRP|No|Palestine|43831|44196|Annual|44286|19-ECW-MYRP-0006, SC190207|19-ECW-MYRP-0006, SC190207|19-ECW-MYRP-0006, SC190207|19-ECW-MYRP-0006, SC190207|19-ECW-MYRP-0006, SC190207|19-ECW-MYRP-0006, SC190207|19-ECW-MYRP-0006, SC190207|19-ECW-MYRP-0006, SC190207|||</v>
      </c>
    </row>
    <row r="27" spans="1:20" ht="48.95" customHeight="1">
      <c r="A27" s="175"/>
      <c r="B27" s="22"/>
      <c r="C27" s="246"/>
      <c r="D27" s="251"/>
      <c r="E27" s="252" t="s">
        <v>264</v>
      </c>
      <c r="F27" s="253"/>
      <c r="G27" s="254"/>
      <c r="H27" s="261"/>
      <c r="I27" s="256"/>
      <c r="J27" s="257"/>
      <c r="K27" s="258"/>
      <c r="L27" s="256"/>
      <c r="M27" s="256"/>
      <c r="N27" s="259"/>
      <c r="O27" s="256"/>
      <c r="P27" s="257"/>
      <c r="Q27" s="260"/>
      <c r="R27" s="260"/>
      <c r="S27" s="195"/>
      <c r="T27" s="47" t="str">
        <f>'A0 - Report information'!$C$2</f>
        <v>MYRP|No|Palestine|43831|44196|Annual|44286|19-ECW-MYRP-0006, SC190207|19-ECW-MYRP-0006, SC190207|19-ECW-MYRP-0006, SC190207|19-ECW-MYRP-0006, SC190207|19-ECW-MYRP-0006, SC190207|19-ECW-MYRP-0006, SC190207|19-ECW-MYRP-0006, SC190207|19-ECW-MYRP-0006, SC190207|||</v>
      </c>
    </row>
    <row r="28" spans="1:20" ht="48.95" customHeight="1">
      <c r="A28" s="175"/>
      <c r="B28" s="22"/>
      <c r="C28" s="246"/>
      <c r="D28" s="251"/>
      <c r="E28" s="252" t="s">
        <v>264</v>
      </c>
      <c r="F28" s="253"/>
      <c r="G28" s="254"/>
      <c r="H28" s="261"/>
      <c r="I28" s="265"/>
      <c r="J28" s="266"/>
      <c r="K28" s="267"/>
      <c r="L28" s="265"/>
      <c r="M28" s="265"/>
      <c r="N28" s="268"/>
      <c r="O28" s="265"/>
      <c r="P28" s="266"/>
      <c r="Q28" s="269"/>
      <c r="R28" s="269"/>
      <c r="S28" s="195"/>
      <c r="T28" s="47" t="str">
        <f>'A0 - Report information'!$C$2</f>
        <v>MYRP|No|Palestine|43831|44196|Annual|44286|19-ECW-MYRP-0006, SC190207|19-ECW-MYRP-0006, SC190207|19-ECW-MYRP-0006, SC190207|19-ECW-MYRP-0006, SC190207|19-ECW-MYRP-0006, SC190207|19-ECW-MYRP-0006, SC190207|19-ECW-MYRP-0006, SC190207|19-ECW-MYRP-0006, SC190207|||</v>
      </c>
    </row>
    <row r="29" spans="1:20" ht="48.95" customHeight="1">
      <c r="A29" s="175"/>
      <c r="B29" s="22"/>
      <c r="C29" s="246"/>
      <c r="D29" s="251"/>
      <c r="E29" s="252" t="s">
        <v>264</v>
      </c>
      <c r="F29" s="253"/>
      <c r="G29" s="254"/>
      <c r="H29" s="261"/>
      <c r="I29" s="256"/>
      <c r="J29" s="257"/>
      <c r="K29" s="258"/>
      <c r="L29" s="256"/>
      <c r="M29" s="256"/>
      <c r="N29" s="259"/>
      <c r="O29" s="256"/>
      <c r="P29" s="257"/>
      <c r="Q29" s="260"/>
      <c r="R29" s="260"/>
      <c r="S29" s="195"/>
      <c r="T29" s="47" t="str">
        <f>'A0 - Report information'!$C$2</f>
        <v>MYRP|No|Palestine|43831|44196|Annual|44286|19-ECW-MYRP-0006, SC190207|19-ECW-MYRP-0006, SC190207|19-ECW-MYRP-0006, SC190207|19-ECW-MYRP-0006, SC190207|19-ECW-MYRP-0006, SC190207|19-ECW-MYRP-0006, SC190207|19-ECW-MYRP-0006, SC190207|19-ECW-MYRP-0006, SC190207|||</v>
      </c>
    </row>
    <row r="30" spans="1:20" ht="48.95" customHeight="1">
      <c r="A30" s="175"/>
      <c r="B30" s="22"/>
      <c r="C30" s="246"/>
      <c r="D30" s="251"/>
      <c r="E30" s="252" t="s">
        <v>264</v>
      </c>
      <c r="F30" s="253"/>
      <c r="G30" s="254"/>
      <c r="H30" s="261"/>
      <c r="I30" s="256"/>
      <c r="J30" s="257"/>
      <c r="K30" s="258"/>
      <c r="L30" s="256"/>
      <c r="M30" s="256"/>
      <c r="N30" s="259"/>
      <c r="O30" s="256"/>
      <c r="P30" s="257"/>
      <c r="Q30" s="260"/>
      <c r="R30" s="260"/>
      <c r="S30" s="195"/>
      <c r="T30" s="47" t="str">
        <f>'A0 - Report information'!$C$2</f>
        <v>MYRP|No|Palestine|43831|44196|Annual|44286|19-ECW-MYRP-0006, SC190207|19-ECW-MYRP-0006, SC190207|19-ECW-MYRP-0006, SC190207|19-ECW-MYRP-0006, SC190207|19-ECW-MYRP-0006, SC190207|19-ECW-MYRP-0006, SC190207|19-ECW-MYRP-0006, SC190207|19-ECW-MYRP-0006, SC190207|||</v>
      </c>
    </row>
    <row r="31" spans="1:20" ht="48.95" customHeight="1">
      <c r="A31" s="175"/>
      <c r="B31" s="22"/>
      <c r="C31" s="246"/>
      <c r="D31" s="251"/>
      <c r="E31" s="252" t="s">
        <v>264</v>
      </c>
      <c r="F31" s="253"/>
      <c r="G31" s="254"/>
      <c r="H31" s="261"/>
      <c r="I31" s="262"/>
      <c r="J31" s="263"/>
      <c r="K31" s="258"/>
      <c r="L31" s="262"/>
      <c r="M31" s="262"/>
      <c r="N31" s="259"/>
      <c r="O31" s="262"/>
      <c r="P31" s="263"/>
      <c r="Q31" s="264"/>
      <c r="R31" s="264"/>
      <c r="S31" s="195"/>
      <c r="T31" s="47" t="str">
        <f>'A0 - Report information'!$C$2</f>
        <v>MYRP|No|Palestine|43831|44196|Annual|44286|19-ECW-MYRP-0006, SC190207|19-ECW-MYRP-0006, SC190207|19-ECW-MYRP-0006, SC190207|19-ECW-MYRP-0006, SC190207|19-ECW-MYRP-0006, SC190207|19-ECW-MYRP-0006, SC190207|19-ECW-MYRP-0006, SC190207|19-ECW-MYRP-0006, SC190207|||</v>
      </c>
    </row>
    <row r="32" spans="1:20" ht="48.95" customHeight="1">
      <c r="A32" s="175"/>
      <c r="B32" s="22"/>
      <c r="C32" s="246"/>
      <c r="D32" s="251"/>
      <c r="E32" s="252" t="s">
        <v>264</v>
      </c>
      <c r="F32" s="253"/>
      <c r="G32" s="254"/>
      <c r="H32" s="261"/>
      <c r="I32" s="256"/>
      <c r="J32" s="257"/>
      <c r="K32" s="258"/>
      <c r="L32" s="256"/>
      <c r="M32" s="256"/>
      <c r="N32" s="259"/>
      <c r="O32" s="256"/>
      <c r="P32" s="257"/>
      <c r="Q32" s="260"/>
      <c r="R32" s="260"/>
      <c r="S32" s="195"/>
      <c r="T32" s="47" t="str">
        <f>'A0 - Report information'!$C$2</f>
        <v>MYRP|No|Palestine|43831|44196|Annual|44286|19-ECW-MYRP-0006, SC190207|19-ECW-MYRP-0006, SC190207|19-ECW-MYRP-0006, SC190207|19-ECW-MYRP-0006, SC190207|19-ECW-MYRP-0006, SC190207|19-ECW-MYRP-0006, SC190207|19-ECW-MYRP-0006, SC190207|19-ECW-MYRP-0006, SC190207|||</v>
      </c>
    </row>
    <row r="33" spans="1:20" ht="48.95" customHeight="1">
      <c r="A33" s="175"/>
      <c r="B33" s="22"/>
      <c r="C33" s="246"/>
      <c r="D33" s="251"/>
      <c r="E33" s="252" t="s">
        <v>264</v>
      </c>
      <c r="F33" s="253"/>
      <c r="G33" s="254"/>
      <c r="H33" s="261"/>
      <c r="I33" s="256"/>
      <c r="J33" s="257"/>
      <c r="K33" s="258"/>
      <c r="L33" s="256"/>
      <c r="M33" s="256"/>
      <c r="N33" s="259"/>
      <c r="O33" s="256"/>
      <c r="P33" s="257"/>
      <c r="Q33" s="260"/>
      <c r="R33" s="260"/>
      <c r="S33" s="195"/>
      <c r="T33" s="47" t="str">
        <f>'A0 - Report information'!$C$2</f>
        <v>MYRP|No|Palestine|43831|44196|Annual|44286|19-ECW-MYRP-0006, SC190207|19-ECW-MYRP-0006, SC190207|19-ECW-MYRP-0006, SC190207|19-ECW-MYRP-0006, SC190207|19-ECW-MYRP-0006, SC190207|19-ECW-MYRP-0006, SC190207|19-ECW-MYRP-0006, SC190207|19-ECW-MYRP-0006, SC190207|||</v>
      </c>
    </row>
    <row r="34" spans="1:20" ht="48.95" customHeight="1">
      <c r="A34" s="175"/>
      <c r="B34" s="22"/>
      <c r="C34" s="246"/>
      <c r="D34" s="251"/>
      <c r="E34" s="252" t="s">
        <v>264</v>
      </c>
      <c r="F34" s="253"/>
      <c r="G34" s="254"/>
      <c r="H34" s="261"/>
      <c r="I34" s="262"/>
      <c r="J34" s="263"/>
      <c r="K34" s="258"/>
      <c r="L34" s="262"/>
      <c r="M34" s="262"/>
      <c r="N34" s="259"/>
      <c r="O34" s="262"/>
      <c r="P34" s="263"/>
      <c r="Q34" s="264"/>
      <c r="R34" s="264"/>
      <c r="S34" s="195"/>
      <c r="T34" s="47" t="str">
        <f>'A0 - Report information'!$C$2</f>
        <v>MYRP|No|Palestine|43831|44196|Annual|44286|19-ECW-MYRP-0006, SC190207|19-ECW-MYRP-0006, SC190207|19-ECW-MYRP-0006, SC190207|19-ECW-MYRP-0006, SC190207|19-ECW-MYRP-0006, SC190207|19-ECW-MYRP-0006, SC190207|19-ECW-MYRP-0006, SC190207|19-ECW-MYRP-0006, SC190207|||</v>
      </c>
    </row>
    <row r="35" spans="1:20" ht="48.95" customHeight="1">
      <c r="A35" s="175"/>
      <c r="B35" s="22"/>
      <c r="C35" s="246"/>
      <c r="D35" s="251"/>
      <c r="E35" s="252" t="s">
        <v>264</v>
      </c>
      <c r="F35" s="253"/>
      <c r="G35" s="254"/>
      <c r="H35" s="261"/>
      <c r="I35" s="256"/>
      <c r="J35" s="257"/>
      <c r="K35" s="258"/>
      <c r="L35" s="256"/>
      <c r="M35" s="256"/>
      <c r="N35" s="259"/>
      <c r="O35" s="256"/>
      <c r="P35" s="257"/>
      <c r="Q35" s="260"/>
      <c r="R35" s="260"/>
      <c r="S35" s="195"/>
      <c r="T35" s="47" t="str">
        <f>'A0 - Report information'!$C$2</f>
        <v>MYRP|No|Palestine|43831|44196|Annual|44286|19-ECW-MYRP-0006, SC190207|19-ECW-MYRP-0006, SC190207|19-ECW-MYRP-0006, SC190207|19-ECW-MYRP-0006, SC190207|19-ECW-MYRP-0006, SC190207|19-ECW-MYRP-0006, SC190207|19-ECW-MYRP-0006, SC190207|19-ECW-MYRP-0006, SC190207|||</v>
      </c>
    </row>
    <row r="36" spans="1:20" ht="48.95" customHeight="1">
      <c r="A36" s="175"/>
      <c r="B36" s="22"/>
      <c r="C36" s="246"/>
      <c r="D36" s="251"/>
      <c r="E36" s="252" t="s">
        <v>264</v>
      </c>
      <c r="F36" s="253"/>
      <c r="G36" s="254"/>
      <c r="H36" s="261"/>
      <c r="I36" s="256"/>
      <c r="J36" s="257"/>
      <c r="K36" s="258"/>
      <c r="L36" s="256"/>
      <c r="M36" s="256"/>
      <c r="N36" s="259"/>
      <c r="O36" s="256"/>
      <c r="P36" s="257"/>
      <c r="Q36" s="260"/>
      <c r="R36" s="260"/>
      <c r="S36" s="195"/>
      <c r="T36" s="47" t="str">
        <f>'A0 - Report information'!$C$2</f>
        <v>MYRP|No|Palestine|43831|44196|Annual|44286|19-ECW-MYRP-0006, SC190207|19-ECW-MYRP-0006, SC190207|19-ECW-MYRP-0006, SC190207|19-ECW-MYRP-0006, SC190207|19-ECW-MYRP-0006, SC190207|19-ECW-MYRP-0006, SC190207|19-ECW-MYRP-0006, SC190207|19-ECW-MYRP-0006, SC190207|||</v>
      </c>
    </row>
    <row r="37" spans="1:20" ht="48.95" customHeight="1">
      <c r="A37" s="175"/>
      <c r="B37" s="22"/>
      <c r="C37" s="246"/>
      <c r="D37" s="251"/>
      <c r="E37" s="252" t="s">
        <v>264</v>
      </c>
      <c r="F37" s="253"/>
      <c r="G37" s="254"/>
      <c r="H37" s="261"/>
      <c r="I37" s="262"/>
      <c r="J37" s="263"/>
      <c r="K37" s="258"/>
      <c r="L37" s="262"/>
      <c r="M37" s="262"/>
      <c r="N37" s="259"/>
      <c r="O37" s="262"/>
      <c r="P37" s="263"/>
      <c r="Q37" s="264"/>
      <c r="R37" s="264"/>
      <c r="S37" s="195"/>
      <c r="T37" s="47" t="str">
        <f>'A0 - Report information'!$C$2</f>
        <v>MYRP|No|Palestine|43831|44196|Annual|44286|19-ECW-MYRP-0006, SC190207|19-ECW-MYRP-0006, SC190207|19-ECW-MYRP-0006, SC190207|19-ECW-MYRP-0006, SC190207|19-ECW-MYRP-0006, SC190207|19-ECW-MYRP-0006, SC190207|19-ECW-MYRP-0006, SC190207|19-ECW-MYRP-0006, SC190207|||</v>
      </c>
    </row>
    <row r="38" spans="1:20" ht="48.95" customHeight="1">
      <c r="A38" s="175"/>
      <c r="B38" s="22"/>
      <c r="C38" s="246"/>
      <c r="D38" s="251"/>
      <c r="E38" s="252" t="s">
        <v>264</v>
      </c>
      <c r="F38" s="253"/>
      <c r="G38" s="254"/>
      <c r="H38" s="261"/>
      <c r="I38" s="256"/>
      <c r="J38" s="257"/>
      <c r="K38" s="258"/>
      <c r="L38" s="256"/>
      <c r="M38" s="256"/>
      <c r="N38" s="259"/>
      <c r="O38" s="256"/>
      <c r="P38" s="257"/>
      <c r="Q38" s="260"/>
      <c r="R38" s="260"/>
      <c r="S38" s="195"/>
      <c r="T38" s="47" t="str">
        <f>'A0 - Report information'!$C$2</f>
        <v>MYRP|No|Palestine|43831|44196|Annual|44286|19-ECW-MYRP-0006, SC190207|19-ECW-MYRP-0006, SC190207|19-ECW-MYRP-0006, SC190207|19-ECW-MYRP-0006, SC190207|19-ECW-MYRP-0006, SC190207|19-ECW-MYRP-0006, SC190207|19-ECW-MYRP-0006, SC190207|19-ECW-MYRP-0006, SC190207|||</v>
      </c>
    </row>
    <row r="39" spans="1:20" ht="48.95" customHeight="1">
      <c r="A39" s="175"/>
      <c r="B39" s="22"/>
      <c r="C39" s="246"/>
      <c r="D39" s="251"/>
      <c r="E39" s="252" t="s">
        <v>264</v>
      </c>
      <c r="F39" s="253"/>
      <c r="G39" s="254"/>
      <c r="H39" s="261"/>
      <c r="I39" s="256"/>
      <c r="J39" s="257"/>
      <c r="K39" s="258"/>
      <c r="L39" s="256"/>
      <c r="M39" s="256"/>
      <c r="N39" s="259"/>
      <c r="O39" s="256"/>
      <c r="P39" s="257"/>
      <c r="Q39" s="260"/>
      <c r="R39" s="260"/>
      <c r="S39" s="195"/>
      <c r="T39" s="47" t="str">
        <f>'A0 - Report information'!$C$2</f>
        <v>MYRP|No|Palestine|43831|44196|Annual|44286|19-ECW-MYRP-0006, SC190207|19-ECW-MYRP-0006, SC190207|19-ECW-MYRP-0006, SC190207|19-ECW-MYRP-0006, SC190207|19-ECW-MYRP-0006, SC190207|19-ECW-MYRP-0006, SC190207|19-ECW-MYRP-0006, SC190207|19-ECW-MYRP-0006, SC190207|||</v>
      </c>
    </row>
    <row r="40" spans="1:20" ht="48.95" customHeight="1">
      <c r="A40" s="192"/>
      <c r="B40" s="22"/>
      <c r="C40" s="246"/>
      <c r="D40" s="251"/>
      <c r="E40" s="252" t="s">
        <v>264</v>
      </c>
      <c r="F40" s="253"/>
      <c r="G40" s="254"/>
      <c r="H40" s="270"/>
      <c r="I40" s="271"/>
      <c r="J40" s="272"/>
      <c r="K40" s="273"/>
      <c r="L40" s="274"/>
      <c r="M40" s="274"/>
      <c r="N40" s="275"/>
      <c r="O40" s="271"/>
      <c r="P40" s="272"/>
      <c r="Q40" s="276"/>
      <c r="R40" s="276"/>
      <c r="S40" s="195"/>
      <c r="T40" s="68" t="str">
        <f>'A0 - Report information'!$C$2</f>
        <v>MYRP|No|Palestine|43831|44196|Annual|44286|19-ECW-MYRP-0006, SC190207|19-ECW-MYRP-0006, SC190207|19-ECW-MYRP-0006, SC190207|19-ECW-MYRP-0006, SC190207|19-ECW-MYRP-0006, SC190207|19-ECW-MYRP-0006, SC190207|19-ECW-MYRP-0006, SC190207|19-ECW-MYRP-0006, SC190207|||</v>
      </c>
    </row>
    <row r="41" spans="1:20" ht="48.95" customHeight="1">
      <c r="A41" s="192"/>
      <c r="B41" s="22"/>
      <c r="C41" s="246"/>
      <c r="D41" s="251"/>
      <c r="E41" s="252" t="s">
        <v>264</v>
      </c>
      <c r="F41" s="253"/>
      <c r="G41" s="254"/>
      <c r="H41" s="261"/>
      <c r="I41" s="271"/>
      <c r="J41" s="272"/>
      <c r="K41" s="273"/>
      <c r="L41" s="274"/>
      <c r="M41" s="274"/>
      <c r="N41" s="275"/>
      <c r="O41" s="271"/>
      <c r="P41" s="272"/>
      <c r="Q41" s="276"/>
      <c r="R41" s="276"/>
      <c r="S41" s="195"/>
      <c r="T41" s="69" t="str">
        <f>'A0 - Report information'!$C$2</f>
        <v>MYRP|No|Palestine|43831|44196|Annual|44286|19-ECW-MYRP-0006, SC190207|19-ECW-MYRP-0006, SC190207|19-ECW-MYRP-0006, SC190207|19-ECW-MYRP-0006, SC190207|19-ECW-MYRP-0006, SC190207|19-ECW-MYRP-0006, SC190207|19-ECW-MYRP-0006, SC190207|19-ECW-MYRP-0006, SC190207|||</v>
      </c>
    </row>
    <row r="42" spans="1:20" ht="48.95" customHeight="1">
      <c r="A42" s="192"/>
      <c r="B42" s="22"/>
      <c r="C42" s="246"/>
      <c r="D42" s="251"/>
      <c r="E42" s="252" t="s">
        <v>264</v>
      </c>
      <c r="F42" s="253"/>
      <c r="G42" s="254"/>
      <c r="H42" s="261"/>
      <c r="I42" s="271"/>
      <c r="J42" s="272"/>
      <c r="K42" s="273"/>
      <c r="L42" s="274"/>
      <c r="M42" s="274"/>
      <c r="N42" s="275"/>
      <c r="O42" s="271"/>
      <c r="P42" s="272"/>
      <c r="Q42" s="276"/>
      <c r="R42" s="276"/>
      <c r="S42" s="195"/>
      <c r="T42" s="69" t="str">
        <f>'A0 - Report information'!$C$2</f>
        <v>MYRP|No|Palestine|43831|44196|Annual|44286|19-ECW-MYRP-0006, SC190207|19-ECW-MYRP-0006, SC190207|19-ECW-MYRP-0006, SC190207|19-ECW-MYRP-0006, SC190207|19-ECW-MYRP-0006, SC190207|19-ECW-MYRP-0006, SC190207|19-ECW-MYRP-0006, SC190207|19-ECW-MYRP-0006, SC190207|||</v>
      </c>
    </row>
    <row r="43" spans="1:20" ht="48.95" customHeight="1">
      <c r="A43" s="192"/>
      <c r="B43" s="22"/>
      <c r="C43" s="246"/>
      <c r="D43" s="251"/>
      <c r="E43" s="252" t="s">
        <v>264</v>
      </c>
      <c r="F43" s="253"/>
      <c r="G43" s="254"/>
      <c r="H43" s="261"/>
      <c r="I43" s="271"/>
      <c r="J43" s="272"/>
      <c r="K43" s="273"/>
      <c r="L43" s="274"/>
      <c r="M43" s="274"/>
      <c r="N43" s="275"/>
      <c r="O43" s="271"/>
      <c r="P43" s="272"/>
      <c r="Q43" s="276"/>
      <c r="R43" s="276"/>
      <c r="S43" s="195"/>
      <c r="T43" s="69" t="str">
        <f>'A0 - Report information'!$C$2</f>
        <v>MYRP|No|Palestine|43831|44196|Annual|44286|19-ECW-MYRP-0006, SC190207|19-ECW-MYRP-0006, SC190207|19-ECW-MYRP-0006, SC190207|19-ECW-MYRP-0006, SC190207|19-ECW-MYRP-0006, SC190207|19-ECW-MYRP-0006, SC190207|19-ECW-MYRP-0006, SC190207|19-ECW-MYRP-0006, SC190207|||</v>
      </c>
    </row>
    <row r="44" spans="1:20" ht="48.95" customHeight="1">
      <c r="A44" s="192"/>
      <c r="B44" s="22"/>
      <c r="C44" s="246"/>
      <c r="D44" s="251"/>
      <c r="E44" s="252" t="s">
        <v>264</v>
      </c>
      <c r="F44" s="253"/>
      <c r="G44" s="254"/>
      <c r="H44" s="261"/>
      <c r="I44" s="271"/>
      <c r="J44" s="272"/>
      <c r="K44" s="273"/>
      <c r="L44" s="274"/>
      <c r="M44" s="274"/>
      <c r="N44" s="275"/>
      <c r="O44" s="271"/>
      <c r="P44" s="272"/>
      <c r="Q44" s="276"/>
      <c r="R44" s="276"/>
      <c r="S44" s="195"/>
      <c r="T44" s="69" t="str">
        <f>'A0 - Report information'!$C$2</f>
        <v>MYRP|No|Palestine|43831|44196|Annual|44286|19-ECW-MYRP-0006, SC190207|19-ECW-MYRP-0006, SC190207|19-ECW-MYRP-0006, SC190207|19-ECW-MYRP-0006, SC190207|19-ECW-MYRP-0006, SC190207|19-ECW-MYRP-0006, SC190207|19-ECW-MYRP-0006, SC190207|19-ECW-MYRP-0006, SC190207|||</v>
      </c>
    </row>
    <row r="45" spans="1:20" ht="48.95" customHeight="1">
      <c r="A45" s="192"/>
      <c r="B45" s="22"/>
      <c r="C45" s="246"/>
      <c r="D45" s="251"/>
      <c r="E45" s="252" t="s">
        <v>264</v>
      </c>
      <c r="F45" s="253"/>
      <c r="G45" s="254"/>
      <c r="H45" s="261"/>
      <c r="I45" s="271"/>
      <c r="J45" s="272"/>
      <c r="K45" s="273"/>
      <c r="L45" s="274"/>
      <c r="M45" s="274"/>
      <c r="N45" s="275"/>
      <c r="O45" s="271"/>
      <c r="P45" s="272"/>
      <c r="Q45" s="276"/>
      <c r="R45" s="276"/>
      <c r="S45" s="195"/>
      <c r="T45" s="69" t="str">
        <f>'A0 - Report information'!$C$2</f>
        <v>MYRP|No|Palestine|43831|44196|Annual|44286|19-ECW-MYRP-0006, SC190207|19-ECW-MYRP-0006, SC190207|19-ECW-MYRP-0006, SC190207|19-ECW-MYRP-0006, SC190207|19-ECW-MYRP-0006, SC190207|19-ECW-MYRP-0006, SC190207|19-ECW-MYRP-0006, SC190207|19-ECW-MYRP-0006, SC190207|||</v>
      </c>
    </row>
    <row r="46" spans="1:20" ht="48.95" customHeight="1">
      <c r="A46" s="192"/>
      <c r="B46" s="22"/>
      <c r="C46" s="246"/>
      <c r="D46" s="251"/>
      <c r="E46" s="252" t="s">
        <v>264</v>
      </c>
      <c r="F46" s="253"/>
      <c r="G46" s="254"/>
      <c r="H46" s="261"/>
      <c r="I46" s="271"/>
      <c r="J46" s="272"/>
      <c r="K46" s="273"/>
      <c r="L46" s="274"/>
      <c r="M46" s="274"/>
      <c r="N46" s="275"/>
      <c r="O46" s="271"/>
      <c r="P46" s="272"/>
      <c r="Q46" s="276"/>
      <c r="R46" s="276"/>
      <c r="S46" s="195"/>
      <c r="T46" s="69" t="str">
        <f>'A0 - Report information'!$C$2</f>
        <v>MYRP|No|Palestine|43831|44196|Annual|44286|19-ECW-MYRP-0006, SC190207|19-ECW-MYRP-0006, SC190207|19-ECW-MYRP-0006, SC190207|19-ECW-MYRP-0006, SC190207|19-ECW-MYRP-0006, SC190207|19-ECW-MYRP-0006, SC190207|19-ECW-MYRP-0006, SC190207|19-ECW-MYRP-0006, SC190207|||</v>
      </c>
    </row>
    <row r="47" spans="1:20" ht="48.95" customHeight="1">
      <c r="A47" s="192"/>
      <c r="B47" s="22"/>
      <c r="C47" s="246"/>
      <c r="D47" s="251"/>
      <c r="E47" s="252" t="s">
        <v>264</v>
      </c>
      <c r="F47" s="253"/>
      <c r="G47" s="254"/>
      <c r="H47" s="261"/>
      <c r="I47" s="271"/>
      <c r="J47" s="272"/>
      <c r="K47" s="273"/>
      <c r="L47" s="274"/>
      <c r="M47" s="274"/>
      <c r="N47" s="275"/>
      <c r="O47" s="271"/>
      <c r="P47" s="272"/>
      <c r="Q47" s="276"/>
      <c r="R47" s="276"/>
      <c r="S47" s="195"/>
      <c r="T47" s="69" t="str">
        <f>'A0 - Report information'!$C$2</f>
        <v>MYRP|No|Palestine|43831|44196|Annual|44286|19-ECW-MYRP-0006, SC190207|19-ECW-MYRP-0006, SC190207|19-ECW-MYRP-0006, SC190207|19-ECW-MYRP-0006, SC190207|19-ECW-MYRP-0006, SC190207|19-ECW-MYRP-0006, SC190207|19-ECW-MYRP-0006, SC190207|19-ECW-MYRP-0006, SC190207|||</v>
      </c>
    </row>
    <row r="48" spans="1:20" ht="48.95" customHeight="1">
      <c r="A48" s="192"/>
      <c r="B48" s="22"/>
      <c r="C48" s="246"/>
      <c r="D48" s="251"/>
      <c r="E48" s="252" t="s">
        <v>264</v>
      </c>
      <c r="F48" s="253"/>
      <c r="G48" s="254"/>
      <c r="H48" s="277"/>
      <c r="I48" s="278"/>
      <c r="J48" s="279"/>
      <c r="K48" s="273"/>
      <c r="L48" s="274"/>
      <c r="M48" s="274"/>
      <c r="N48" s="280"/>
      <c r="O48" s="278"/>
      <c r="P48" s="279"/>
      <c r="Q48" s="276"/>
      <c r="R48" s="276"/>
      <c r="S48" s="195"/>
      <c r="T48" s="69" t="str">
        <f>'A0 - Report information'!$C$2</f>
        <v>MYRP|No|Palestine|43831|44196|Annual|44286|19-ECW-MYRP-0006, SC190207|19-ECW-MYRP-0006, SC190207|19-ECW-MYRP-0006, SC190207|19-ECW-MYRP-0006, SC190207|19-ECW-MYRP-0006, SC190207|19-ECW-MYRP-0006, SC190207|19-ECW-MYRP-0006, SC190207|19-ECW-MYRP-0006, SC190207|||</v>
      </c>
    </row>
    <row r="50" spans="6:7">
      <c r="F50"/>
      <c r="G50"/>
    </row>
    <row r="51" spans="6:7">
      <c r="F51"/>
      <c r="G51"/>
    </row>
    <row r="52" spans="6:7">
      <c r="F52"/>
      <c r="G52"/>
    </row>
  </sheetData>
  <sheetProtection selectLockedCells="1"/>
  <mergeCells count="8">
    <mergeCell ref="A7:A9"/>
    <mergeCell ref="A13:A18"/>
    <mergeCell ref="H3:P3"/>
    <mergeCell ref="E4:E5"/>
    <mergeCell ref="F4:F5"/>
    <mergeCell ref="H4:J4"/>
    <mergeCell ref="K4:M4"/>
    <mergeCell ref="N4:P4"/>
  </mergeCells>
  <conditionalFormatting sqref="G8 F13:G48 G12 F11:G11 F7:G7 H7:H19 G10 H21:H48">
    <cfRule type="containsText" dxfId="154" priority="3" operator="containsText" text="Program specific">
      <formula>NOT(ISERROR(SEARCH("Program specific",F7)))</formula>
    </cfRule>
  </conditionalFormatting>
  <conditionalFormatting sqref="F10">
    <cfRule type="containsText" dxfId="153" priority="2" operator="containsText" text="Program specific">
      <formula>NOT(ISERROR(SEARCH("Program specific",F10)))</formula>
    </cfRule>
  </conditionalFormatting>
  <conditionalFormatting sqref="H20">
    <cfRule type="containsText" dxfId="152" priority="1" operator="containsText" text="Program specific">
      <formula>NOT(ISERROR(SEARCH("Program specific",H20)))</formula>
    </cfRule>
  </conditionalFormatting>
  <dataValidations count="1">
    <dataValidation type="list" allowBlank="1" showInputMessage="1" showErrorMessage="1" prompt="Select Level first (column B)" sqref="D13:D48" xr:uid="{E0CA250D-0106-43FC-B4BD-33DC49C662D0}">
      <formula1>OFFSET(IND10_LIST,MATCH(B13,IND10_LIST,0)-1,1,COUNTIF(IND10_LIST,B13),1)</formula1>
    </dataValidation>
  </dataValidations>
  <pageMargins left="0.7" right="0.7" top="0.75" bottom="0.75" header="0.3" footer="0.3"/>
  <pageSetup orientation="portrait" r:id="rId1"/>
  <ignoredErrors>
    <ignoredError sqref="H13" numberStoredAsText="1"/>
  </ignoredErrors>
  <drawing r:id="rId2"/>
  <tableParts count="1">
    <tablePart r:id="rId3"/>
  </tableParts>
  <extLst>
    <ext xmlns:x14="http://schemas.microsoft.com/office/spreadsheetml/2009/9/main" uri="{CCE6A557-97BC-4b89-ADB6-D9C93CAAB3DF}">
      <x14:dataValidations xmlns:xm="http://schemas.microsoft.com/office/excel/2006/main" count="4">
        <x14:dataValidation type="list" allowBlank="1" showInputMessage="1" showErrorMessage="1" xr:uid="{260F5DC0-E4D7-4FEF-9066-4765995EDC1D}">
          <x14:formula1>
            <xm:f>'ADMIN - LISTS'!$AE$3:$AE$4</xm:f>
          </x14:formula1>
          <xm:sqref>B7:B48</xm:sqref>
        </x14:dataValidation>
        <x14:dataValidation type="list" allowBlank="1" showInputMessage="1" showErrorMessage="1" xr:uid="{00527955-8E80-49E9-9A05-DAB795ED4921}">
          <x14:formula1>
            <xm:f>'ADMIN - LISTS'!$AO$3:$AO$13</xm:f>
          </x14:formula1>
          <xm:sqref>G7:G48</xm:sqref>
        </x14:dataValidation>
        <x14:dataValidation type="list" allowBlank="1" showInputMessage="1" showErrorMessage="1" xr:uid="{74990643-16FB-4C4A-9624-E59B01894705}">
          <x14:formula1>
            <xm:f>'ADMIN - LISTS'!$AM$3:$AM$12</xm:f>
          </x14:formula1>
          <xm:sqref>F7:F48</xm:sqref>
        </x14:dataValidation>
        <x14:dataValidation type="list" allowBlank="1" showInputMessage="1" showErrorMessage="1" xr:uid="{62C98531-1324-42F2-8CFA-E2188880E5ED}">
          <x14:formula1>
            <xm:f>'ADMIN - LISTS'!$U$3:$U$29</xm:f>
          </x14:formula1>
          <xm:sqref>D7:D12</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AEA22-F46B-4994-94BF-A2F64FDC12AE}">
  <dimension ref="A1:T52"/>
  <sheetViews>
    <sheetView showGridLines="0" zoomScale="60" zoomScaleNormal="60" workbookViewId="0">
      <pane xSplit="1" ySplit="6" topLeftCell="B13" activePane="bottomRight" state="frozen"/>
      <selection pane="bottomRight" activeCell="E19" sqref="E19"/>
      <selection pane="bottomLeft" activeCell="A10" sqref="A10"/>
      <selection pane="topRight" activeCell="B1" sqref="B1"/>
    </sheetView>
  </sheetViews>
  <sheetFormatPr defaultColWidth="8.5703125" defaultRowHeight="14.45"/>
  <cols>
    <col min="1" max="1" width="19.5703125" customWidth="1"/>
    <col min="2" max="2" width="22" customWidth="1"/>
    <col min="3" max="3" width="39" customWidth="1"/>
    <col min="4" max="4" width="36.85546875" customWidth="1"/>
    <col min="5" max="5" width="47.140625" customWidth="1"/>
    <col min="6" max="6" width="14.5703125" style="8" customWidth="1"/>
    <col min="7" max="7" width="14" style="8" customWidth="1"/>
    <col min="8" max="8" width="8.85546875" customWidth="1"/>
    <col min="9" max="10" width="13.5703125" style="8" customWidth="1"/>
    <col min="11" max="11" width="8.85546875" style="8" customWidth="1"/>
    <col min="12" max="13" width="13.5703125" style="8" customWidth="1"/>
    <col min="14" max="14" width="8.85546875" style="8" customWidth="1"/>
    <col min="15" max="16" width="13.5703125" customWidth="1"/>
    <col min="17" max="17" width="29.42578125" customWidth="1"/>
    <col min="18" max="18" width="58.42578125" customWidth="1"/>
    <col min="19" max="19" width="117.42578125" customWidth="1"/>
    <col min="20" max="20" width="37" hidden="1" customWidth="1"/>
  </cols>
  <sheetData>
    <row r="1" spans="1:20" ht="33.950000000000003" customHeight="1">
      <c r="B1" s="15"/>
      <c r="C1" s="83" t="s">
        <v>143</v>
      </c>
      <c r="D1" s="83"/>
      <c r="E1" s="83"/>
      <c r="F1" s="83"/>
      <c r="G1" s="83"/>
      <c r="H1" s="83"/>
      <c r="I1" s="46"/>
      <c r="N1"/>
    </row>
    <row r="2" spans="1:20" ht="15.95" customHeight="1">
      <c r="A2" s="169"/>
      <c r="B2" s="169"/>
      <c r="C2" s="170" t="s">
        <v>144</v>
      </c>
      <c r="D2" s="147"/>
      <c r="E2" s="147"/>
      <c r="F2" s="167"/>
      <c r="G2" s="167"/>
      <c r="H2" s="167"/>
      <c r="I2" s="147"/>
      <c r="N2" s="16"/>
    </row>
    <row r="3" spans="1:20" ht="15" customHeight="1">
      <c r="F3"/>
      <c r="G3"/>
      <c r="H3" s="382" t="s">
        <v>145</v>
      </c>
      <c r="I3" s="382"/>
      <c r="J3" s="382"/>
      <c r="K3" s="382"/>
      <c r="L3" s="382"/>
      <c r="M3" s="382"/>
      <c r="N3" s="382"/>
      <c r="O3" s="382"/>
      <c r="P3" s="382"/>
      <c r="R3" s="168"/>
    </row>
    <row r="4" spans="1:20" s="18" customFormat="1" ht="18" customHeight="1">
      <c r="B4" s="228"/>
      <c r="C4" s="229"/>
      <c r="D4" s="229"/>
      <c r="E4" s="383" t="s">
        <v>146</v>
      </c>
      <c r="F4" s="384" t="s">
        <v>147</v>
      </c>
      <c r="G4" s="230"/>
      <c r="H4" s="385" t="s">
        <v>148</v>
      </c>
      <c r="I4" s="385"/>
      <c r="J4" s="385"/>
      <c r="K4" s="385" t="s">
        <v>149</v>
      </c>
      <c r="L4" s="385"/>
      <c r="M4" s="385"/>
      <c r="N4" s="386" t="s">
        <v>150</v>
      </c>
      <c r="O4" s="386"/>
      <c r="P4" s="386"/>
    </row>
    <row r="5" spans="1:20" s="196" customFormat="1" ht="17.100000000000001" customHeight="1">
      <c r="B5" s="231" t="s">
        <v>23</v>
      </c>
      <c r="C5" s="303" t="s">
        <v>151</v>
      </c>
      <c r="D5" s="303" t="s">
        <v>152</v>
      </c>
      <c r="E5" s="383"/>
      <c r="F5" s="384"/>
      <c r="G5" s="232"/>
      <c r="H5" s="197" t="s">
        <v>153</v>
      </c>
      <c r="I5" s="197" t="s">
        <v>154</v>
      </c>
      <c r="J5" s="198" t="s">
        <v>155</v>
      </c>
      <c r="K5" s="197"/>
      <c r="L5" s="197" t="s">
        <v>154</v>
      </c>
      <c r="M5" s="198" t="s">
        <v>155</v>
      </c>
      <c r="N5" s="199"/>
      <c r="O5" s="197" t="s">
        <v>154</v>
      </c>
      <c r="P5" s="198" t="s">
        <v>155</v>
      </c>
      <c r="Q5" s="200" t="s">
        <v>151</v>
      </c>
      <c r="R5" s="200" t="s">
        <v>151</v>
      </c>
    </row>
    <row r="6" spans="1:20" s="5" customFormat="1" ht="42" customHeight="1">
      <c r="B6" s="227" t="s">
        <v>156</v>
      </c>
      <c r="C6" s="227" t="s">
        <v>157</v>
      </c>
      <c r="D6" s="206" t="s">
        <v>84</v>
      </c>
      <c r="E6" s="227" t="s">
        <v>158</v>
      </c>
      <c r="F6" s="227" t="s">
        <v>159</v>
      </c>
      <c r="G6" s="227" t="s">
        <v>160</v>
      </c>
      <c r="H6" s="207" t="s">
        <v>161</v>
      </c>
      <c r="I6" s="208" t="s">
        <v>162</v>
      </c>
      <c r="J6" s="208" t="s">
        <v>163</v>
      </c>
      <c r="K6" s="207" t="s">
        <v>164</v>
      </c>
      <c r="L6" s="208" t="s">
        <v>165</v>
      </c>
      <c r="M6" s="208" t="s">
        <v>166</v>
      </c>
      <c r="N6" s="207" t="s">
        <v>167</v>
      </c>
      <c r="O6" s="208" t="s">
        <v>168</v>
      </c>
      <c r="P6" s="208" t="s">
        <v>169</v>
      </c>
      <c r="Q6" s="209" t="s">
        <v>170</v>
      </c>
      <c r="R6" s="287" t="s">
        <v>171</v>
      </c>
      <c r="S6" s="207" t="s">
        <v>172</v>
      </c>
      <c r="T6" s="217" t="s">
        <v>42</v>
      </c>
    </row>
    <row r="7" spans="1:20" ht="74.099999999999994" customHeight="1">
      <c r="A7" s="379" t="s">
        <v>174</v>
      </c>
      <c r="B7" s="2" t="s">
        <v>175</v>
      </c>
      <c r="C7" s="245"/>
      <c r="D7" s="226" t="s">
        <v>176</v>
      </c>
      <c r="E7" s="248"/>
      <c r="F7" s="238" t="s">
        <v>177</v>
      </c>
      <c r="G7" s="6" t="s">
        <v>178</v>
      </c>
      <c r="H7" s="261"/>
      <c r="I7" s="265"/>
      <c r="J7" s="266"/>
      <c r="K7" s="267"/>
      <c r="L7" s="265"/>
      <c r="M7" s="265"/>
      <c r="N7" s="268"/>
      <c r="O7" s="265"/>
      <c r="P7" s="266"/>
      <c r="Q7" s="269"/>
      <c r="R7" s="269"/>
      <c r="S7" s="204" t="s">
        <v>180</v>
      </c>
      <c r="T7" s="47" t="str">
        <f>'A0 - Report information'!$C$2</f>
        <v>MYRP|No|Palestine|43831|44196|Annual|44286|19-ECW-MYRP-0006, SC190207|19-ECW-MYRP-0006, SC190207|19-ECW-MYRP-0006, SC190207|19-ECW-MYRP-0006, SC190207|19-ECW-MYRP-0006, SC190207|19-ECW-MYRP-0006, SC190207|19-ECW-MYRP-0006, SC190207|19-ECW-MYRP-0006, SC190207|||</v>
      </c>
    </row>
    <row r="8" spans="1:20" ht="64.349999999999994" customHeight="1">
      <c r="A8" s="379"/>
      <c r="B8" s="2" t="s">
        <v>175</v>
      </c>
      <c r="C8" s="246"/>
      <c r="D8" s="226" t="s">
        <v>181</v>
      </c>
      <c r="E8" s="248"/>
      <c r="F8" s="6" t="s">
        <v>182</v>
      </c>
      <c r="G8" s="292" t="s">
        <v>183</v>
      </c>
      <c r="H8" s="275"/>
      <c r="I8" s="271"/>
      <c r="J8" s="257"/>
      <c r="K8" s="258"/>
      <c r="L8" s="271"/>
      <c r="M8" s="256"/>
      <c r="N8" s="259"/>
      <c r="O8" s="271"/>
      <c r="P8" s="257"/>
      <c r="Q8" s="260"/>
      <c r="R8" s="260"/>
      <c r="S8" s="9" t="s">
        <v>186</v>
      </c>
      <c r="T8" s="47" t="str">
        <f>'A0 - Report information'!$C$2</f>
        <v>MYRP|No|Palestine|43831|44196|Annual|44286|19-ECW-MYRP-0006, SC190207|19-ECW-MYRP-0006, SC190207|19-ECW-MYRP-0006, SC190207|19-ECW-MYRP-0006, SC190207|19-ECW-MYRP-0006, SC190207|19-ECW-MYRP-0006, SC190207|19-ECW-MYRP-0006, SC190207|19-ECW-MYRP-0006, SC190207|||</v>
      </c>
    </row>
    <row r="9" spans="1:20" ht="93" customHeight="1">
      <c r="A9" s="379"/>
      <c r="B9" s="2" t="s">
        <v>175</v>
      </c>
      <c r="C9" s="246"/>
      <c r="D9" s="9" t="s">
        <v>187</v>
      </c>
      <c r="E9" s="249"/>
      <c r="F9" s="6" t="s">
        <v>177</v>
      </c>
      <c r="G9" s="6" t="s">
        <v>183</v>
      </c>
      <c r="H9" s="255" t="s">
        <v>265</v>
      </c>
      <c r="I9" s="265">
        <v>0</v>
      </c>
      <c r="J9" s="266">
        <v>0</v>
      </c>
      <c r="K9" s="267">
        <v>2022</v>
      </c>
      <c r="L9" s="265">
        <v>6394</v>
      </c>
      <c r="M9" s="265">
        <v>3197</v>
      </c>
      <c r="N9" s="268">
        <v>2021</v>
      </c>
      <c r="O9" s="265">
        <v>245</v>
      </c>
      <c r="P9" s="266">
        <v>130</v>
      </c>
      <c r="Q9" s="269" t="s">
        <v>302</v>
      </c>
      <c r="R9" s="269" t="s">
        <v>303</v>
      </c>
      <c r="S9" s="295" t="s">
        <v>189</v>
      </c>
      <c r="T9" s="68" t="str">
        <f>'A0 - Report information'!$C$2</f>
        <v>MYRP|No|Palestine|43831|44196|Annual|44286|19-ECW-MYRP-0006, SC190207|19-ECW-MYRP-0006, SC190207|19-ECW-MYRP-0006, SC190207|19-ECW-MYRP-0006, SC190207|19-ECW-MYRP-0006, SC190207|19-ECW-MYRP-0006, SC190207|19-ECW-MYRP-0006, SC190207|19-ECW-MYRP-0006, SC190207|||</v>
      </c>
    </row>
    <row r="10" spans="1:20" ht="64.349999999999994" customHeight="1">
      <c r="A10" s="239"/>
      <c r="B10" s="2" t="s">
        <v>175</v>
      </c>
      <c r="C10" s="246"/>
      <c r="D10" s="226" t="s">
        <v>190</v>
      </c>
      <c r="E10" s="248"/>
      <c r="F10" s="238" t="s">
        <v>182</v>
      </c>
      <c r="G10" s="6" t="s">
        <v>191</v>
      </c>
      <c r="H10" s="261"/>
      <c r="I10" s="256"/>
      <c r="J10" s="257"/>
      <c r="K10" s="258"/>
      <c r="L10" s="256"/>
      <c r="M10" s="256"/>
      <c r="N10" s="259"/>
      <c r="O10" s="256"/>
      <c r="P10" s="257"/>
      <c r="Q10" s="260"/>
      <c r="R10" s="260"/>
      <c r="S10" s="260" t="s">
        <v>283</v>
      </c>
      <c r="T10" s="47" t="str">
        <f>'A0 - Report information'!$C$2</f>
        <v>MYRP|No|Palestine|43831|44196|Annual|44286|19-ECW-MYRP-0006, SC190207|19-ECW-MYRP-0006, SC190207|19-ECW-MYRP-0006, SC190207|19-ECW-MYRP-0006, SC190207|19-ECW-MYRP-0006, SC190207|19-ECW-MYRP-0006, SC190207|19-ECW-MYRP-0006, SC190207|19-ECW-MYRP-0006, SC190207|||</v>
      </c>
    </row>
    <row r="11" spans="1:20" ht="43.5">
      <c r="A11" s="239"/>
      <c r="B11" s="2" t="s">
        <v>175</v>
      </c>
      <c r="C11" s="245"/>
      <c r="D11" s="226" t="s">
        <v>193</v>
      </c>
      <c r="E11" s="248"/>
      <c r="F11" s="238" t="s">
        <v>177</v>
      </c>
      <c r="G11" s="6" t="s">
        <v>191</v>
      </c>
      <c r="H11" s="261" t="s">
        <v>265</v>
      </c>
      <c r="I11" s="256">
        <v>0</v>
      </c>
      <c r="J11" s="257">
        <v>0</v>
      </c>
      <c r="K11" s="258">
        <v>2022</v>
      </c>
      <c r="L11" s="256">
        <v>3000</v>
      </c>
      <c r="M11" s="256"/>
      <c r="N11" s="259">
        <v>2021</v>
      </c>
      <c r="O11" s="256">
        <v>0</v>
      </c>
      <c r="P11" s="257"/>
      <c r="Q11" s="260" t="s">
        <v>61</v>
      </c>
      <c r="R11" s="260" t="s">
        <v>304</v>
      </c>
      <c r="S11" s="260" t="s">
        <v>195</v>
      </c>
      <c r="T11" s="47" t="str">
        <f>'A0 - Report information'!$C$2</f>
        <v>MYRP|No|Palestine|43831|44196|Annual|44286|19-ECW-MYRP-0006, SC190207|19-ECW-MYRP-0006, SC190207|19-ECW-MYRP-0006, SC190207|19-ECW-MYRP-0006, SC190207|19-ECW-MYRP-0006, SC190207|19-ECW-MYRP-0006, SC190207|19-ECW-MYRP-0006, SC190207|19-ECW-MYRP-0006, SC190207|||</v>
      </c>
    </row>
    <row r="12" spans="1:20" ht="99.95" customHeight="1" thickBot="1">
      <c r="A12" s="239"/>
      <c r="B12" s="244" t="s">
        <v>175</v>
      </c>
      <c r="C12" s="247"/>
      <c r="D12" s="243" t="s">
        <v>196</v>
      </c>
      <c r="E12" s="250"/>
      <c r="F12" s="293" t="s">
        <v>197</v>
      </c>
      <c r="G12" s="294" t="s">
        <v>198</v>
      </c>
      <c r="H12" s="281"/>
      <c r="I12" s="282"/>
      <c r="J12" s="283"/>
      <c r="K12" s="284"/>
      <c r="L12" s="282"/>
      <c r="M12" s="282"/>
      <c r="N12" s="285"/>
      <c r="O12" s="282"/>
      <c r="P12" s="283"/>
      <c r="Q12" s="286"/>
      <c r="R12" s="286"/>
      <c r="S12" s="298" t="s">
        <v>200</v>
      </c>
      <c r="T12" s="47" t="str">
        <f>'A0 - Report information'!$C$2</f>
        <v>MYRP|No|Palestine|43831|44196|Annual|44286|19-ECW-MYRP-0006, SC190207|19-ECW-MYRP-0006, SC190207|19-ECW-MYRP-0006, SC190207|19-ECW-MYRP-0006, SC190207|19-ECW-MYRP-0006, SC190207|19-ECW-MYRP-0006, SC190207|19-ECW-MYRP-0006, SC190207|19-ECW-MYRP-0006, SC190207|||</v>
      </c>
    </row>
    <row r="13" spans="1:20" ht="44.1" customHeight="1">
      <c r="A13" s="380" t="s">
        <v>201</v>
      </c>
      <c r="B13" s="22" t="s">
        <v>202</v>
      </c>
      <c r="C13" s="246" t="s">
        <v>203</v>
      </c>
      <c r="D13" s="251" t="s">
        <v>204</v>
      </c>
      <c r="E13" s="296" t="s">
        <v>205</v>
      </c>
      <c r="F13" s="253" t="s">
        <v>182</v>
      </c>
      <c r="G13" s="254" t="s">
        <v>178</v>
      </c>
      <c r="H13" s="297" t="s">
        <v>265</v>
      </c>
      <c r="I13" s="256" t="s">
        <v>267</v>
      </c>
      <c r="J13" s="257" t="s">
        <v>268</v>
      </c>
      <c r="K13" s="258">
        <v>2022</v>
      </c>
      <c r="L13" s="256"/>
      <c r="M13" s="256"/>
      <c r="N13" s="259">
        <v>2021</v>
      </c>
      <c r="O13" s="256"/>
      <c r="P13" s="257"/>
      <c r="Q13" s="260" t="s">
        <v>210</v>
      </c>
      <c r="R13" s="260" t="s">
        <v>269</v>
      </c>
      <c r="S13" s="195"/>
      <c r="T13" s="69" t="str">
        <f>'A0 - Report information'!$C$2</f>
        <v>MYRP|No|Palestine|43831|44196|Annual|44286|19-ECW-MYRP-0006, SC190207|19-ECW-MYRP-0006, SC190207|19-ECW-MYRP-0006, SC190207|19-ECW-MYRP-0006, SC190207|19-ECW-MYRP-0006, SC190207|19-ECW-MYRP-0006, SC190207|19-ECW-MYRP-0006, SC190207|19-ECW-MYRP-0006, SC190207|||</v>
      </c>
    </row>
    <row r="14" spans="1:20" ht="48.95" customHeight="1">
      <c r="A14" s="381"/>
      <c r="B14" s="22" t="s">
        <v>175</v>
      </c>
      <c r="C14" s="246" t="s">
        <v>213</v>
      </c>
      <c r="D14" s="251" t="s">
        <v>204</v>
      </c>
      <c r="E14" s="252" t="s">
        <v>214</v>
      </c>
      <c r="F14" s="253" t="s">
        <v>182</v>
      </c>
      <c r="G14" s="254" t="s">
        <v>178</v>
      </c>
      <c r="H14" s="261"/>
      <c r="I14" s="256"/>
      <c r="J14" s="257"/>
      <c r="K14" s="258"/>
      <c r="L14" s="256"/>
      <c r="M14" s="256"/>
      <c r="N14" s="259"/>
      <c r="O14" s="256"/>
      <c r="P14" s="257"/>
      <c r="Q14" s="260"/>
      <c r="R14" s="260"/>
      <c r="S14" s="195"/>
      <c r="T14" s="47" t="str">
        <f>'A0 - Report information'!$C$2</f>
        <v>MYRP|No|Palestine|43831|44196|Annual|44286|19-ECW-MYRP-0006, SC190207|19-ECW-MYRP-0006, SC190207|19-ECW-MYRP-0006, SC190207|19-ECW-MYRP-0006, SC190207|19-ECW-MYRP-0006, SC190207|19-ECW-MYRP-0006, SC190207|19-ECW-MYRP-0006, SC190207|19-ECW-MYRP-0006, SC190207|||</v>
      </c>
    </row>
    <row r="15" spans="1:20" ht="48.95" customHeight="1">
      <c r="A15" s="381"/>
      <c r="B15" s="22" t="s">
        <v>175</v>
      </c>
      <c r="C15" s="246" t="s">
        <v>217</v>
      </c>
      <c r="D15" s="251" t="s">
        <v>204</v>
      </c>
      <c r="E15" s="252" t="s">
        <v>218</v>
      </c>
      <c r="F15" s="253" t="s">
        <v>182</v>
      </c>
      <c r="G15" s="254" t="s">
        <v>178</v>
      </c>
      <c r="H15" s="261" t="s">
        <v>265</v>
      </c>
      <c r="I15" s="256">
        <v>0</v>
      </c>
      <c r="J15" s="257">
        <v>0</v>
      </c>
      <c r="K15" s="258">
        <v>2022</v>
      </c>
      <c r="L15" s="256">
        <v>150</v>
      </c>
      <c r="M15" s="256"/>
      <c r="N15" s="259">
        <v>2021</v>
      </c>
      <c r="O15" s="256">
        <v>230</v>
      </c>
      <c r="P15" s="257">
        <v>126</v>
      </c>
      <c r="Q15" s="260" t="s">
        <v>61</v>
      </c>
      <c r="R15" s="260" t="s">
        <v>305</v>
      </c>
      <c r="S15" s="195"/>
      <c r="T15" s="47" t="str">
        <f>'A0 - Report information'!$C$2</f>
        <v>MYRP|No|Palestine|43831|44196|Annual|44286|19-ECW-MYRP-0006, SC190207|19-ECW-MYRP-0006, SC190207|19-ECW-MYRP-0006, SC190207|19-ECW-MYRP-0006, SC190207|19-ECW-MYRP-0006, SC190207|19-ECW-MYRP-0006, SC190207|19-ECW-MYRP-0006, SC190207|19-ECW-MYRP-0006, SC190207|||</v>
      </c>
    </row>
    <row r="16" spans="1:20" ht="48.95" customHeight="1">
      <c r="A16" s="381"/>
      <c r="B16" s="22" t="s">
        <v>175</v>
      </c>
      <c r="C16" s="246" t="s">
        <v>221</v>
      </c>
      <c r="D16" s="251" t="s">
        <v>204</v>
      </c>
      <c r="E16" s="252" t="s">
        <v>271</v>
      </c>
      <c r="F16" s="253" t="s">
        <v>182</v>
      </c>
      <c r="G16" s="254" t="s">
        <v>178</v>
      </c>
      <c r="H16" s="261"/>
      <c r="I16" s="262"/>
      <c r="J16" s="263"/>
      <c r="K16" s="258"/>
      <c r="L16" s="256"/>
      <c r="M16" s="256"/>
      <c r="N16" s="259"/>
      <c r="O16" s="256"/>
      <c r="P16" s="257"/>
      <c r="Q16" s="260"/>
      <c r="R16" s="260"/>
      <c r="S16" s="195"/>
      <c r="T16" s="47" t="str">
        <f>'A0 - Report information'!$C$2</f>
        <v>MYRP|No|Palestine|43831|44196|Annual|44286|19-ECW-MYRP-0006, SC190207|19-ECW-MYRP-0006, SC190207|19-ECW-MYRP-0006, SC190207|19-ECW-MYRP-0006, SC190207|19-ECW-MYRP-0006, SC190207|19-ECW-MYRP-0006, SC190207|19-ECW-MYRP-0006, SC190207|19-ECW-MYRP-0006, SC190207|||</v>
      </c>
    </row>
    <row r="17" spans="1:20" ht="48.95" customHeight="1">
      <c r="A17" s="381"/>
      <c r="B17" s="22" t="s">
        <v>202</v>
      </c>
      <c r="C17" s="246" t="s">
        <v>225</v>
      </c>
      <c r="D17" s="251" t="s">
        <v>204</v>
      </c>
      <c r="E17" s="252" t="s">
        <v>226</v>
      </c>
      <c r="F17" s="253" t="s">
        <v>177</v>
      </c>
      <c r="G17" s="254" t="s">
        <v>227</v>
      </c>
      <c r="H17" s="261" t="s">
        <v>265</v>
      </c>
      <c r="I17" s="256" t="s">
        <v>228</v>
      </c>
      <c r="J17" s="257" t="s">
        <v>229</v>
      </c>
      <c r="K17" s="258">
        <v>2022</v>
      </c>
      <c r="L17" s="256" t="s">
        <v>230</v>
      </c>
      <c r="M17" s="256" t="s">
        <v>230</v>
      </c>
      <c r="N17" s="259">
        <v>2021</v>
      </c>
      <c r="O17" s="256"/>
      <c r="P17" s="257"/>
      <c r="Q17" s="260" t="s">
        <v>233</v>
      </c>
      <c r="R17" s="260" t="s">
        <v>272</v>
      </c>
      <c r="S17" s="195"/>
      <c r="T17" s="47" t="str">
        <f>'A0 - Report information'!$C$2</f>
        <v>MYRP|No|Palestine|43831|44196|Annual|44286|19-ECW-MYRP-0006, SC190207|19-ECW-MYRP-0006, SC190207|19-ECW-MYRP-0006, SC190207|19-ECW-MYRP-0006, SC190207|19-ECW-MYRP-0006, SC190207|19-ECW-MYRP-0006, SC190207|19-ECW-MYRP-0006, SC190207|19-ECW-MYRP-0006, SC190207|||</v>
      </c>
    </row>
    <row r="18" spans="1:20" ht="48.95" customHeight="1">
      <c r="A18" s="381"/>
      <c r="B18" s="22" t="s">
        <v>175</v>
      </c>
      <c r="C18" s="246" t="s">
        <v>235</v>
      </c>
      <c r="D18" s="251" t="s">
        <v>204</v>
      </c>
      <c r="E18" s="252" t="s">
        <v>236</v>
      </c>
      <c r="F18" s="253" t="s">
        <v>177</v>
      </c>
      <c r="G18" s="254" t="s">
        <v>183</v>
      </c>
      <c r="H18" s="261" t="s">
        <v>265</v>
      </c>
      <c r="I18" s="256">
        <v>0</v>
      </c>
      <c r="J18" s="257">
        <v>0</v>
      </c>
      <c r="K18" s="258">
        <v>2022</v>
      </c>
      <c r="L18" s="256">
        <v>6352</v>
      </c>
      <c r="M18" s="256">
        <v>3176</v>
      </c>
      <c r="N18" s="259">
        <v>2021</v>
      </c>
      <c r="O18" s="256">
        <v>245</v>
      </c>
      <c r="P18" s="257">
        <v>130</v>
      </c>
      <c r="Q18" s="260" t="s">
        <v>61</v>
      </c>
      <c r="R18" s="260" t="s">
        <v>306</v>
      </c>
      <c r="S18" s="195"/>
      <c r="T18" s="47" t="str">
        <f>'A0 - Report information'!$C$2</f>
        <v>MYRP|No|Palestine|43831|44196|Annual|44286|19-ECW-MYRP-0006, SC190207|19-ECW-MYRP-0006, SC190207|19-ECW-MYRP-0006, SC190207|19-ECW-MYRP-0006, SC190207|19-ECW-MYRP-0006, SC190207|19-ECW-MYRP-0006, SC190207|19-ECW-MYRP-0006, SC190207|19-ECW-MYRP-0006, SC190207|||</v>
      </c>
    </row>
    <row r="19" spans="1:20" ht="48.95" customHeight="1">
      <c r="A19" s="175"/>
      <c r="B19" s="22" t="s">
        <v>175</v>
      </c>
      <c r="C19" s="246" t="s">
        <v>240</v>
      </c>
      <c r="D19" s="251" t="s">
        <v>204</v>
      </c>
      <c r="E19" s="252" t="s">
        <v>241</v>
      </c>
      <c r="F19" s="253" t="s">
        <v>177</v>
      </c>
      <c r="G19" s="254" t="s">
        <v>183</v>
      </c>
      <c r="H19" s="261"/>
      <c r="I19" s="256"/>
      <c r="J19" s="257"/>
      <c r="K19" s="258"/>
      <c r="L19" s="256"/>
      <c r="M19" s="256"/>
      <c r="N19" s="259">
        <v>2021</v>
      </c>
      <c r="O19" s="256">
        <v>15</v>
      </c>
      <c r="P19" s="257">
        <v>13</v>
      </c>
      <c r="Q19" s="260" t="s">
        <v>307</v>
      </c>
      <c r="R19" s="260"/>
      <c r="S19" s="195"/>
      <c r="T19" s="47" t="str">
        <f>'A0 - Report information'!$C$2</f>
        <v>MYRP|No|Palestine|43831|44196|Annual|44286|19-ECW-MYRP-0006, SC190207|19-ECW-MYRP-0006, SC190207|19-ECW-MYRP-0006, SC190207|19-ECW-MYRP-0006, SC190207|19-ECW-MYRP-0006, SC190207|19-ECW-MYRP-0006, SC190207|19-ECW-MYRP-0006, SC190207|19-ECW-MYRP-0006, SC190207|||</v>
      </c>
    </row>
    <row r="20" spans="1:20" ht="48.95" customHeight="1">
      <c r="A20" s="175"/>
      <c r="B20" s="22" t="s">
        <v>202</v>
      </c>
      <c r="C20" s="246" t="s">
        <v>244</v>
      </c>
      <c r="D20" s="251" t="s">
        <v>204</v>
      </c>
      <c r="E20" s="252" t="s">
        <v>245</v>
      </c>
      <c r="F20" s="253" t="s">
        <v>197</v>
      </c>
      <c r="G20" s="254" t="s">
        <v>227</v>
      </c>
      <c r="H20" s="261" t="s">
        <v>265</v>
      </c>
      <c r="I20" s="256" t="s">
        <v>246</v>
      </c>
      <c r="J20" s="257" t="s">
        <v>247</v>
      </c>
      <c r="K20" s="258">
        <v>2022</v>
      </c>
      <c r="L20" s="256" t="s">
        <v>248</v>
      </c>
      <c r="M20" s="256" t="s">
        <v>248</v>
      </c>
      <c r="N20" s="259">
        <v>2021</v>
      </c>
      <c r="O20" s="262"/>
      <c r="P20" s="263"/>
      <c r="Q20" s="260" t="s">
        <v>249</v>
      </c>
      <c r="R20" s="264"/>
      <c r="S20" s="195"/>
      <c r="T20" s="47" t="str">
        <f>'A0 - Report information'!$C$2</f>
        <v>MYRP|No|Palestine|43831|44196|Annual|44286|19-ECW-MYRP-0006, SC190207|19-ECW-MYRP-0006, SC190207|19-ECW-MYRP-0006, SC190207|19-ECW-MYRP-0006, SC190207|19-ECW-MYRP-0006, SC190207|19-ECW-MYRP-0006, SC190207|19-ECW-MYRP-0006, SC190207|19-ECW-MYRP-0006, SC190207|||</v>
      </c>
    </row>
    <row r="21" spans="1:20" ht="48.95" customHeight="1">
      <c r="A21" s="175"/>
      <c r="B21" s="22" t="s">
        <v>175</v>
      </c>
      <c r="C21" s="246" t="s">
        <v>251</v>
      </c>
      <c r="D21" s="251" t="s">
        <v>204</v>
      </c>
      <c r="E21" s="252" t="s">
        <v>252</v>
      </c>
      <c r="F21" s="253" t="s">
        <v>197</v>
      </c>
      <c r="G21" s="254" t="s">
        <v>253</v>
      </c>
      <c r="H21" s="261"/>
      <c r="I21" s="256"/>
      <c r="J21" s="257"/>
      <c r="K21" s="258"/>
      <c r="L21" s="256"/>
      <c r="M21" s="256"/>
      <c r="N21" s="259"/>
      <c r="O21" s="256"/>
      <c r="P21" s="257"/>
      <c r="Q21" s="260"/>
      <c r="R21" s="260"/>
      <c r="S21" s="195"/>
      <c r="T21" s="47" t="str">
        <f>'A0 - Report information'!$C$2</f>
        <v>MYRP|No|Palestine|43831|44196|Annual|44286|19-ECW-MYRP-0006, SC190207|19-ECW-MYRP-0006, SC190207|19-ECW-MYRP-0006, SC190207|19-ECW-MYRP-0006, SC190207|19-ECW-MYRP-0006, SC190207|19-ECW-MYRP-0006, SC190207|19-ECW-MYRP-0006, SC190207|19-ECW-MYRP-0006, SC190207|||</v>
      </c>
    </row>
    <row r="22" spans="1:20" ht="48.95" customHeight="1">
      <c r="A22" s="175"/>
      <c r="B22" s="22" t="s">
        <v>175</v>
      </c>
      <c r="C22" s="246" t="s">
        <v>255</v>
      </c>
      <c r="D22" s="251" t="s">
        <v>204</v>
      </c>
      <c r="E22" s="252" t="s">
        <v>256</v>
      </c>
      <c r="F22" s="253" t="s">
        <v>197</v>
      </c>
      <c r="G22" s="254" t="s">
        <v>183</v>
      </c>
      <c r="H22" s="261"/>
      <c r="I22" s="256"/>
      <c r="J22" s="257"/>
      <c r="K22" s="258"/>
      <c r="L22" s="256"/>
      <c r="M22" s="256"/>
      <c r="N22" s="259"/>
      <c r="O22" s="256"/>
      <c r="P22" s="257"/>
      <c r="Q22" s="260"/>
      <c r="R22" s="260"/>
      <c r="S22" s="195"/>
      <c r="T22" s="47" t="str">
        <f>'A0 - Report information'!$C$2</f>
        <v>MYRP|No|Palestine|43831|44196|Annual|44286|19-ECW-MYRP-0006, SC190207|19-ECW-MYRP-0006, SC190207|19-ECW-MYRP-0006, SC190207|19-ECW-MYRP-0006, SC190207|19-ECW-MYRP-0006, SC190207|19-ECW-MYRP-0006, SC190207|19-ECW-MYRP-0006, SC190207|19-ECW-MYRP-0006, SC190207|||</v>
      </c>
    </row>
    <row r="23" spans="1:20" ht="48.95" customHeight="1">
      <c r="A23" s="175"/>
      <c r="B23" s="22" t="s">
        <v>175</v>
      </c>
      <c r="C23" s="246" t="s">
        <v>259</v>
      </c>
      <c r="D23" s="251" t="s">
        <v>204</v>
      </c>
      <c r="E23" s="252" t="s">
        <v>260</v>
      </c>
      <c r="F23" s="253" t="s">
        <v>197</v>
      </c>
      <c r="G23" s="254" t="s">
        <v>261</v>
      </c>
      <c r="H23" s="261"/>
      <c r="I23" s="256"/>
      <c r="J23" s="257"/>
      <c r="K23" s="258"/>
      <c r="L23" s="256"/>
      <c r="M23" s="256"/>
      <c r="N23" s="259"/>
      <c r="O23" s="256"/>
      <c r="P23" s="257"/>
      <c r="Q23" s="260"/>
      <c r="R23" s="260"/>
      <c r="S23" s="195"/>
      <c r="T23" s="47" t="str">
        <f>'A0 - Report information'!$C$2</f>
        <v>MYRP|No|Palestine|43831|44196|Annual|44286|19-ECW-MYRP-0006, SC190207|19-ECW-MYRP-0006, SC190207|19-ECW-MYRP-0006, SC190207|19-ECW-MYRP-0006, SC190207|19-ECW-MYRP-0006, SC190207|19-ECW-MYRP-0006, SC190207|19-ECW-MYRP-0006, SC190207|19-ECW-MYRP-0006, SC190207|||</v>
      </c>
    </row>
    <row r="24" spans="1:20" ht="48.95" customHeight="1">
      <c r="A24" s="175"/>
      <c r="B24" s="22"/>
      <c r="C24" s="246"/>
      <c r="D24" s="251"/>
      <c r="E24" s="252" t="s">
        <v>264</v>
      </c>
      <c r="F24" s="253"/>
      <c r="G24" s="254"/>
      <c r="H24" s="261"/>
      <c r="I24" s="262"/>
      <c r="J24" s="263"/>
      <c r="K24" s="258"/>
      <c r="L24" s="262"/>
      <c r="M24" s="262"/>
      <c r="N24" s="259"/>
      <c r="O24" s="262"/>
      <c r="P24" s="263"/>
      <c r="Q24" s="264"/>
      <c r="R24" s="264"/>
      <c r="S24" s="195"/>
      <c r="T24" s="47" t="str">
        <f>'A0 - Report information'!$C$2</f>
        <v>MYRP|No|Palestine|43831|44196|Annual|44286|19-ECW-MYRP-0006, SC190207|19-ECW-MYRP-0006, SC190207|19-ECW-MYRP-0006, SC190207|19-ECW-MYRP-0006, SC190207|19-ECW-MYRP-0006, SC190207|19-ECW-MYRP-0006, SC190207|19-ECW-MYRP-0006, SC190207|19-ECW-MYRP-0006, SC190207|||</v>
      </c>
    </row>
    <row r="25" spans="1:20" ht="48.95" customHeight="1">
      <c r="A25" s="175"/>
      <c r="B25" s="22"/>
      <c r="C25" s="246"/>
      <c r="D25" s="251"/>
      <c r="E25" s="252" t="s">
        <v>264</v>
      </c>
      <c r="F25" s="253"/>
      <c r="G25" s="254"/>
      <c r="H25" s="261"/>
      <c r="I25" s="256"/>
      <c r="J25" s="257"/>
      <c r="K25" s="258"/>
      <c r="L25" s="256"/>
      <c r="M25" s="256"/>
      <c r="N25" s="259"/>
      <c r="O25" s="256"/>
      <c r="P25" s="257"/>
      <c r="Q25" s="260"/>
      <c r="R25" s="260"/>
      <c r="S25" s="195"/>
      <c r="T25" s="47" t="str">
        <f>'A0 - Report information'!$C$2</f>
        <v>MYRP|No|Palestine|43831|44196|Annual|44286|19-ECW-MYRP-0006, SC190207|19-ECW-MYRP-0006, SC190207|19-ECW-MYRP-0006, SC190207|19-ECW-MYRP-0006, SC190207|19-ECW-MYRP-0006, SC190207|19-ECW-MYRP-0006, SC190207|19-ECW-MYRP-0006, SC190207|19-ECW-MYRP-0006, SC190207|||</v>
      </c>
    </row>
    <row r="26" spans="1:20" ht="48.95" customHeight="1">
      <c r="A26" s="175"/>
      <c r="B26" s="22"/>
      <c r="C26" s="246"/>
      <c r="D26" s="251"/>
      <c r="E26" s="252" t="s">
        <v>264</v>
      </c>
      <c r="F26" s="253"/>
      <c r="G26" s="254"/>
      <c r="H26" s="261"/>
      <c r="I26" s="256"/>
      <c r="J26" s="257"/>
      <c r="K26" s="258"/>
      <c r="L26" s="256"/>
      <c r="M26" s="256"/>
      <c r="N26" s="259"/>
      <c r="O26" s="256"/>
      <c r="P26" s="257"/>
      <c r="Q26" s="260"/>
      <c r="R26" s="260"/>
      <c r="S26" s="195"/>
      <c r="T26" s="47" t="str">
        <f>'A0 - Report information'!$C$2</f>
        <v>MYRP|No|Palestine|43831|44196|Annual|44286|19-ECW-MYRP-0006, SC190207|19-ECW-MYRP-0006, SC190207|19-ECW-MYRP-0006, SC190207|19-ECW-MYRP-0006, SC190207|19-ECW-MYRP-0006, SC190207|19-ECW-MYRP-0006, SC190207|19-ECW-MYRP-0006, SC190207|19-ECW-MYRP-0006, SC190207|||</v>
      </c>
    </row>
    <row r="27" spans="1:20" ht="48.95" customHeight="1">
      <c r="A27" s="175"/>
      <c r="B27" s="22"/>
      <c r="C27" s="246"/>
      <c r="D27" s="251"/>
      <c r="E27" s="252" t="s">
        <v>264</v>
      </c>
      <c r="F27" s="253"/>
      <c r="G27" s="254"/>
      <c r="H27" s="261"/>
      <c r="I27" s="256"/>
      <c r="J27" s="257"/>
      <c r="K27" s="258"/>
      <c r="L27" s="256"/>
      <c r="M27" s="256"/>
      <c r="N27" s="259"/>
      <c r="O27" s="256"/>
      <c r="P27" s="257"/>
      <c r="Q27" s="260"/>
      <c r="R27" s="260"/>
      <c r="S27" s="195"/>
      <c r="T27" s="47" t="str">
        <f>'A0 - Report information'!$C$2</f>
        <v>MYRP|No|Palestine|43831|44196|Annual|44286|19-ECW-MYRP-0006, SC190207|19-ECW-MYRP-0006, SC190207|19-ECW-MYRP-0006, SC190207|19-ECW-MYRP-0006, SC190207|19-ECW-MYRP-0006, SC190207|19-ECW-MYRP-0006, SC190207|19-ECW-MYRP-0006, SC190207|19-ECW-MYRP-0006, SC190207|||</v>
      </c>
    </row>
    <row r="28" spans="1:20" ht="48.95" customHeight="1">
      <c r="A28" s="175"/>
      <c r="B28" s="22"/>
      <c r="C28" s="246"/>
      <c r="D28" s="251"/>
      <c r="E28" s="252" t="s">
        <v>264</v>
      </c>
      <c r="F28" s="253"/>
      <c r="G28" s="254"/>
      <c r="H28" s="261"/>
      <c r="I28" s="265"/>
      <c r="J28" s="266"/>
      <c r="K28" s="267"/>
      <c r="L28" s="265"/>
      <c r="M28" s="265"/>
      <c r="N28" s="268"/>
      <c r="O28" s="265"/>
      <c r="P28" s="266"/>
      <c r="Q28" s="269"/>
      <c r="R28" s="269"/>
      <c r="S28" s="195"/>
      <c r="T28" s="47" t="str">
        <f>'A0 - Report information'!$C$2</f>
        <v>MYRP|No|Palestine|43831|44196|Annual|44286|19-ECW-MYRP-0006, SC190207|19-ECW-MYRP-0006, SC190207|19-ECW-MYRP-0006, SC190207|19-ECW-MYRP-0006, SC190207|19-ECW-MYRP-0006, SC190207|19-ECW-MYRP-0006, SC190207|19-ECW-MYRP-0006, SC190207|19-ECW-MYRP-0006, SC190207|||</v>
      </c>
    </row>
    <row r="29" spans="1:20" ht="48.95" customHeight="1">
      <c r="A29" s="175"/>
      <c r="B29" s="22"/>
      <c r="C29" s="246"/>
      <c r="D29" s="251"/>
      <c r="E29" s="252" t="s">
        <v>264</v>
      </c>
      <c r="F29" s="253"/>
      <c r="G29" s="254"/>
      <c r="H29" s="261"/>
      <c r="I29" s="256"/>
      <c r="J29" s="257"/>
      <c r="K29" s="258"/>
      <c r="L29" s="256"/>
      <c r="M29" s="256"/>
      <c r="N29" s="259"/>
      <c r="O29" s="256"/>
      <c r="P29" s="257"/>
      <c r="Q29" s="260"/>
      <c r="R29" s="260"/>
      <c r="S29" s="195"/>
      <c r="T29" s="47" t="str">
        <f>'A0 - Report information'!$C$2</f>
        <v>MYRP|No|Palestine|43831|44196|Annual|44286|19-ECW-MYRP-0006, SC190207|19-ECW-MYRP-0006, SC190207|19-ECW-MYRP-0006, SC190207|19-ECW-MYRP-0006, SC190207|19-ECW-MYRP-0006, SC190207|19-ECW-MYRP-0006, SC190207|19-ECW-MYRP-0006, SC190207|19-ECW-MYRP-0006, SC190207|||</v>
      </c>
    </row>
    <row r="30" spans="1:20" ht="48.95" customHeight="1">
      <c r="A30" s="175"/>
      <c r="B30" s="22"/>
      <c r="C30" s="246"/>
      <c r="D30" s="251"/>
      <c r="E30" s="252" t="s">
        <v>264</v>
      </c>
      <c r="F30" s="253"/>
      <c r="G30" s="254"/>
      <c r="H30" s="261"/>
      <c r="I30" s="256"/>
      <c r="J30" s="257"/>
      <c r="K30" s="258"/>
      <c r="L30" s="256"/>
      <c r="M30" s="256"/>
      <c r="N30" s="259"/>
      <c r="O30" s="256"/>
      <c r="P30" s="257"/>
      <c r="Q30" s="260"/>
      <c r="R30" s="260"/>
      <c r="S30" s="195"/>
      <c r="T30" s="47" t="str">
        <f>'A0 - Report information'!$C$2</f>
        <v>MYRP|No|Palestine|43831|44196|Annual|44286|19-ECW-MYRP-0006, SC190207|19-ECW-MYRP-0006, SC190207|19-ECW-MYRP-0006, SC190207|19-ECW-MYRP-0006, SC190207|19-ECW-MYRP-0006, SC190207|19-ECW-MYRP-0006, SC190207|19-ECW-MYRP-0006, SC190207|19-ECW-MYRP-0006, SC190207|||</v>
      </c>
    </row>
    <row r="31" spans="1:20" ht="48.95" customHeight="1">
      <c r="A31" s="175"/>
      <c r="B31" s="22"/>
      <c r="C31" s="246"/>
      <c r="D31" s="251"/>
      <c r="E31" s="252" t="s">
        <v>264</v>
      </c>
      <c r="F31" s="253"/>
      <c r="G31" s="254"/>
      <c r="H31" s="261"/>
      <c r="I31" s="262"/>
      <c r="J31" s="263"/>
      <c r="K31" s="258"/>
      <c r="L31" s="262"/>
      <c r="M31" s="262"/>
      <c r="N31" s="259"/>
      <c r="O31" s="262"/>
      <c r="P31" s="263"/>
      <c r="Q31" s="264"/>
      <c r="R31" s="264"/>
      <c r="S31" s="195"/>
      <c r="T31" s="47" t="str">
        <f>'A0 - Report information'!$C$2</f>
        <v>MYRP|No|Palestine|43831|44196|Annual|44286|19-ECW-MYRP-0006, SC190207|19-ECW-MYRP-0006, SC190207|19-ECW-MYRP-0006, SC190207|19-ECW-MYRP-0006, SC190207|19-ECW-MYRP-0006, SC190207|19-ECW-MYRP-0006, SC190207|19-ECW-MYRP-0006, SC190207|19-ECW-MYRP-0006, SC190207|||</v>
      </c>
    </row>
    <row r="32" spans="1:20" ht="48.95" customHeight="1">
      <c r="A32" s="175"/>
      <c r="B32" s="22"/>
      <c r="C32" s="246"/>
      <c r="D32" s="251"/>
      <c r="E32" s="252" t="s">
        <v>264</v>
      </c>
      <c r="F32" s="253"/>
      <c r="G32" s="254"/>
      <c r="H32" s="261"/>
      <c r="I32" s="256"/>
      <c r="J32" s="257"/>
      <c r="K32" s="258"/>
      <c r="L32" s="256"/>
      <c r="M32" s="256"/>
      <c r="N32" s="259"/>
      <c r="O32" s="256"/>
      <c r="P32" s="257"/>
      <c r="Q32" s="260"/>
      <c r="R32" s="260"/>
      <c r="S32" s="195"/>
      <c r="T32" s="47" t="str">
        <f>'A0 - Report information'!$C$2</f>
        <v>MYRP|No|Palestine|43831|44196|Annual|44286|19-ECW-MYRP-0006, SC190207|19-ECW-MYRP-0006, SC190207|19-ECW-MYRP-0006, SC190207|19-ECW-MYRP-0006, SC190207|19-ECW-MYRP-0006, SC190207|19-ECW-MYRP-0006, SC190207|19-ECW-MYRP-0006, SC190207|19-ECW-MYRP-0006, SC190207|||</v>
      </c>
    </row>
    <row r="33" spans="1:20" ht="48.95" customHeight="1">
      <c r="A33" s="175"/>
      <c r="B33" s="22"/>
      <c r="C33" s="246"/>
      <c r="D33" s="251"/>
      <c r="E33" s="252" t="s">
        <v>264</v>
      </c>
      <c r="F33" s="253"/>
      <c r="G33" s="254"/>
      <c r="H33" s="261"/>
      <c r="I33" s="256"/>
      <c r="J33" s="257"/>
      <c r="K33" s="258"/>
      <c r="L33" s="256"/>
      <c r="M33" s="256"/>
      <c r="N33" s="259"/>
      <c r="O33" s="256"/>
      <c r="P33" s="257"/>
      <c r="Q33" s="260"/>
      <c r="R33" s="260"/>
      <c r="S33" s="195"/>
      <c r="T33" s="47" t="str">
        <f>'A0 - Report information'!$C$2</f>
        <v>MYRP|No|Palestine|43831|44196|Annual|44286|19-ECW-MYRP-0006, SC190207|19-ECW-MYRP-0006, SC190207|19-ECW-MYRP-0006, SC190207|19-ECW-MYRP-0006, SC190207|19-ECW-MYRP-0006, SC190207|19-ECW-MYRP-0006, SC190207|19-ECW-MYRP-0006, SC190207|19-ECW-MYRP-0006, SC190207|||</v>
      </c>
    </row>
    <row r="34" spans="1:20" ht="48.95" customHeight="1">
      <c r="A34" s="175"/>
      <c r="B34" s="22"/>
      <c r="C34" s="246"/>
      <c r="D34" s="251"/>
      <c r="E34" s="252" t="s">
        <v>264</v>
      </c>
      <c r="F34" s="253"/>
      <c r="G34" s="254"/>
      <c r="H34" s="261"/>
      <c r="I34" s="262"/>
      <c r="J34" s="263"/>
      <c r="K34" s="258"/>
      <c r="L34" s="262"/>
      <c r="M34" s="262"/>
      <c r="N34" s="259"/>
      <c r="O34" s="262"/>
      <c r="P34" s="263"/>
      <c r="Q34" s="264"/>
      <c r="R34" s="264"/>
      <c r="S34" s="195"/>
      <c r="T34" s="47" t="str">
        <f>'A0 - Report information'!$C$2</f>
        <v>MYRP|No|Palestine|43831|44196|Annual|44286|19-ECW-MYRP-0006, SC190207|19-ECW-MYRP-0006, SC190207|19-ECW-MYRP-0006, SC190207|19-ECW-MYRP-0006, SC190207|19-ECW-MYRP-0006, SC190207|19-ECW-MYRP-0006, SC190207|19-ECW-MYRP-0006, SC190207|19-ECW-MYRP-0006, SC190207|||</v>
      </c>
    </row>
    <row r="35" spans="1:20" ht="48.95" customHeight="1">
      <c r="A35" s="175"/>
      <c r="B35" s="22"/>
      <c r="C35" s="246"/>
      <c r="D35" s="251"/>
      <c r="E35" s="252" t="s">
        <v>264</v>
      </c>
      <c r="F35" s="253"/>
      <c r="G35" s="254"/>
      <c r="H35" s="261"/>
      <c r="I35" s="256"/>
      <c r="J35" s="257"/>
      <c r="K35" s="258"/>
      <c r="L35" s="256"/>
      <c r="M35" s="256"/>
      <c r="N35" s="259"/>
      <c r="O35" s="256"/>
      <c r="P35" s="257"/>
      <c r="Q35" s="260"/>
      <c r="R35" s="260"/>
      <c r="S35" s="195"/>
      <c r="T35" s="47" t="str">
        <f>'A0 - Report information'!$C$2</f>
        <v>MYRP|No|Palestine|43831|44196|Annual|44286|19-ECW-MYRP-0006, SC190207|19-ECW-MYRP-0006, SC190207|19-ECW-MYRP-0006, SC190207|19-ECW-MYRP-0006, SC190207|19-ECW-MYRP-0006, SC190207|19-ECW-MYRP-0006, SC190207|19-ECW-MYRP-0006, SC190207|19-ECW-MYRP-0006, SC190207|||</v>
      </c>
    </row>
    <row r="36" spans="1:20" ht="48.95" customHeight="1">
      <c r="A36" s="175"/>
      <c r="B36" s="22"/>
      <c r="C36" s="246"/>
      <c r="D36" s="251"/>
      <c r="E36" s="252" t="s">
        <v>264</v>
      </c>
      <c r="F36" s="253"/>
      <c r="G36" s="254"/>
      <c r="H36" s="261"/>
      <c r="I36" s="256"/>
      <c r="J36" s="257"/>
      <c r="K36" s="258"/>
      <c r="L36" s="256"/>
      <c r="M36" s="256"/>
      <c r="N36" s="259"/>
      <c r="O36" s="256"/>
      <c r="P36" s="257"/>
      <c r="Q36" s="260"/>
      <c r="R36" s="260"/>
      <c r="S36" s="195"/>
      <c r="T36" s="47" t="str">
        <f>'A0 - Report information'!$C$2</f>
        <v>MYRP|No|Palestine|43831|44196|Annual|44286|19-ECW-MYRP-0006, SC190207|19-ECW-MYRP-0006, SC190207|19-ECW-MYRP-0006, SC190207|19-ECW-MYRP-0006, SC190207|19-ECW-MYRP-0006, SC190207|19-ECW-MYRP-0006, SC190207|19-ECW-MYRP-0006, SC190207|19-ECW-MYRP-0006, SC190207|||</v>
      </c>
    </row>
    <row r="37" spans="1:20" ht="48.95" customHeight="1">
      <c r="A37" s="175"/>
      <c r="B37" s="22"/>
      <c r="C37" s="246"/>
      <c r="D37" s="251"/>
      <c r="E37" s="252" t="s">
        <v>264</v>
      </c>
      <c r="F37" s="253"/>
      <c r="G37" s="254"/>
      <c r="H37" s="261"/>
      <c r="I37" s="262"/>
      <c r="J37" s="263"/>
      <c r="K37" s="258"/>
      <c r="L37" s="262"/>
      <c r="M37" s="262"/>
      <c r="N37" s="259"/>
      <c r="O37" s="262"/>
      <c r="P37" s="263"/>
      <c r="Q37" s="264"/>
      <c r="R37" s="264"/>
      <c r="S37" s="195"/>
      <c r="T37" s="47" t="str">
        <f>'A0 - Report information'!$C$2</f>
        <v>MYRP|No|Palestine|43831|44196|Annual|44286|19-ECW-MYRP-0006, SC190207|19-ECW-MYRP-0006, SC190207|19-ECW-MYRP-0006, SC190207|19-ECW-MYRP-0006, SC190207|19-ECW-MYRP-0006, SC190207|19-ECW-MYRP-0006, SC190207|19-ECW-MYRP-0006, SC190207|19-ECW-MYRP-0006, SC190207|||</v>
      </c>
    </row>
    <row r="38" spans="1:20" ht="48.95" customHeight="1">
      <c r="A38" s="175"/>
      <c r="B38" s="22"/>
      <c r="C38" s="246"/>
      <c r="D38" s="251"/>
      <c r="E38" s="252" t="s">
        <v>264</v>
      </c>
      <c r="F38" s="253"/>
      <c r="G38" s="254"/>
      <c r="H38" s="261"/>
      <c r="I38" s="256"/>
      <c r="J38" s="257"/>
      <c r="K38" s="258"/>
      <c r="L38" s="256"/>
      <c r="M38" s="256"/>
      <c r="N38" s="259"/>
      <c r="O38" s="256"/>
      <c r="P38" s="257"/>
      <c r="Q38" s="260"/>
      <c r="R38" s="260"/>
      <c r="S38" s="195"/>
      <c r="T38" s="47" t="str">
        <f>'A0 - Report information'!$C$2</f>
        <v>MYRP|No|Palestine|43831|44196|Annual|44286|19-ECW-MYRP-0006, SC190207|19-ECW-MYRP-0006, SC190207|19-ECW-MYRP-0006, SC190207|19-ECW-MYRP-0006, SC190207|19-ECW-MYRP-0006, SC190207|19-ECW-MYRP-0006, SC190207|19-ECW-MYRP-0006, SC190207|19-ECW-MYRP-0006, SC190207|||</v>
      </c>
    </row>
    <row r="39" spans="1:20" ht="48.95" customHeight="1">
      <c r="A39" s="175"/>
      <c r="B39" s="22"/>
      <c r="C39" s="246"/>
      <c r="D39" s="251"/>
      <c r="E39" s="252" t="s">
        <v>264</v>
      </c>
      <c r="F39" s="253"/>
      <c r="G39" s="254"/>
      <c r="H39" s="261"/>
      <c r="I39" s="256"/>
      <c r="J39" s="257"/>
      <c r="K39" s="258"/>
      <c r="L39" s="256"/>
      <c r="M39" s="256"/>
      <c r="N39" s="259"/>
      <c r="O39" s="256"/>
      <c r="P39" s="257"/>
      <c r="Q39" s="260"/>
      <c r="R39" s="260"/>
      <c r="S39" s="195"/>
      <c r="T39" s="47" t="str">
        <f>'A0 - Report information'!$C$2</f>
        <v>MYRP|No|Palestine|43831|44196|Annual|44286|19-ECW-MYRP-0006, SC190207|19-ECW-MYRP-0006, SC190207|19-ECW-MYRP-0006, SC190207|19-ECW-MYRP-0006, SC190207|19-ECW-MYRP-0006, SC190207|19-ECW-MYRP-0006, SC190207|19-ECW-MYRP-0006, SC190207|19-ECW-MYRP-0006, SC190207|||</v>
      </c>
    </row>
    <row r="40" spans="1:20" ht="48.95" customHeight="1">
      <c r="A40" s="192"/>
      <c r="B40" s="22"/>
      <c r="C40" s="246"/>
      <c r="D40" s="251"/>
      <c r="E40" s="252" t="s">
        <v>264</v>
      </c>
      <c r="F40" s="253"/>
      <c r="G40" s="254"/>
      <c r="H40" s="270"/>
      <c r="I40" s="271"/>
      <c r="J40" s="272"/>
      <c r="K40" s="273"/>
      <c r="L40" s="274"/>
      <c r="M40" s="274"/>
      <c r="N40" s="275"/>
      <c r="O40" s="271"/>
      <c r="P40" s="272"/>
      <c r="Q40" s="276"/>
      <c r="R40" s="276"/>
      <c r="S40" s="195"/>
      <c r="T40" s="68" t="str">
        <f>'A0 - Report information'!$C$2</f>
        <v>MYRP|No|Palestine|43831|44196|Annual|44286|19-ECW-MYRP-0006, SC190207|19-ECW-MYRP-0006, SC190207|19-ECW-MYRP-0006, SC190207|19-ECW-MYRP-0006, SC190207|19-ECW-MYRP-0006, SC190207|19-ECW-MYRP-0006, SC190207|19-ECW-MYRP-0006, SC190207|19-ECW-MYRP-0006, SC190207|||</v>
      </c>
    </row>
    <row r="41" spans="1:20" ht="48.95" customHeight="1">
      <c r="A41" s="192"/>
      <c r="B41" s="22"/>
      <c r="C41" s="246"/>
      <c r="D41" s="251"/>
      <c r="E41" s="252" t="s">
        <v>264</v>
      </c>
      <c r="F41" s="253"/>
      <c r="G41" s="254"/>
      <c r="H41" s="261"/>
      <c r="I41" s="271"/>
      <c r="J41" s="272"/>
      <c r="K41" s="273"/>
      <c r="L41" s="274"/>
      <c r="M41" s="274"/>
      <c r="N41" s="275"/>
      <c r="O41" s="271"/>
      <c r="P41" s="272"/>
      <c r="Q41" s="276"/>
      <c r="R41" s="276"/>
      <c r="S41" s="195"/>
      <c r="T41" s="69" t="str">
        <f>'A0 - Report information'!$C$2</f>
        <v>MYRP|No|Palestine|43831|44196|Annual|44286|19-ECW-MYRP-0006, SC190207|19-ECW-MYRP-0006, SC190207|19-ECW-MYRP-0006, SC190207|19-ECW-MYRP-0006, SC190207|19-ECW-MYRP-0006, SC190207|19-ECW-MYRP-0006, SC190207|19-ECW-MYRP-0006, SC190207|19-ECW-MYRP-0006, SC190207|||</v>
      </c>
    </row>
    <row r="42" spans="1:20" ht="48.95" customHeight="1">
      <c r="A42" s="192"/>
      <c r="B42" s="22"/>
      <c r="C42" s="246"/>
      <c r="D42" s="251"/>
      <c r="E42" s="252" t="s">
        <v>264</v>
      </c>
      <c r="F42" s="253"/>
      <c r="G42" s="254"/>
      <c r="H42" s="261"/>
      <c r="I42" s="271"/>
      <c r="J42" s="272"/>
      <c r="K42" s="273"/>
      <c r="L42" s="274"/>
      <c r="M42" s="274"/>
      <c r="N42" s="275"/>
      <c r="O42" s="271"/>
      <c r="P42" s="272"/>
      <c r="Q42" s="276"/>
      <c r="R42" s="276"/>
      <c r="S42" s="195"/>
      <c r="T42" s="69" t="str">
        <f>'A0 - Report information'!$C$2</f>
        <v>MYRP|No|Palestine|43831|44196|Annual|44286|19-ECW-MYRP-0006, SC190207|19-ECW-MYRP-0006, SC190207|19-ECW-MYRP-0006, SC190207|19-ECW-MYRP-0006, SC190207|19-ECW-MYRP-0006, SC190207|19-ECW-MYRP-0006, SC190207|19-ECW-MYRP-0006, SC190207|19-ECW-MYRP-0006, SC190207|||</v>
      </c>
    </row>
    <row r="43" spans="1:20" ht="48.95" customHeight="1">
      <c r="A43" s="192"/>
      <c r="B43" s="22"/>
      <c r="C43" s="246"/>
      <c r="D43" s="251"/>
      <c r="E43" s="252" t="s">
        <v>264</v>
      </c>
      <c r="F43" s="253"/>
      <c r="G43" s="254"/>
      <c r="H43" s="261"/>
      <c r="I43" s="271"/>
      <c r="J43" s="272"/>
      <c r="K43" s="273"/>
      <c r="L43" s="274"/>
      <c r="M43" s="274"/>
      <c r="N43" s="275"/>
      <c r="O43" s="271"/>
      <c r="P43" s="272"/>
      <c r="Q43" s="276"/>
      <c r="R43" s="276"/>
      <c r="S43" s="195"/>
      <c r="T43" s="69" t="str">
        <f>'A0 - Report information'!$C$2</f>
        <v>MYRP|No|Palestine|43831|44196|Annual|44286|19-ECW-MYRP-0006, SC190207|19-ECW-MYRP-0006, SC190207|19-ECW-MYRP-0006, SC190207|19-ECW-MYRP-0006, SC190207|19-ECW-MYRP-0006, SC190207|19-ECW-MYRP-0006, SC190207|19-ECW-MYRP-0006, SC190207|19-ECW-MYRP-0006, SC190207|||</v>
      </c>
    </row>
    <row r="44" spans="1:20" ht="48.95" customHeight="1">
      <c r="A44" s="192"/>
      <c r="B44" s="22"/>
      <c r="C44" s="246"/>
      <c r="D44" s="251"/>
      <c r="E44" s="252" t="s">
        <v>264</v>
      </c>
      <c r="F44" s="253"/>
      <c r="G44" s="254"/>
      <c r="H44" s="261"/>
      <c r="I44" s="271"/>
      <c r="J44" s="272"/>
      <c r="K44" s="273"/>
      <c r="L44" s="274"/>
      <c r="M44" s="274"/>
      <c r="N44" s="275"/>
      <c r="O44" s="271"/>
      <c r="P44" s="272"/>
      <c r="Q44" s="276"/>
      <c r="R44" s="276"/>
      <c r="S44" s="195"/>
      <c r="T44" s="69" t="str">
        <f>'A0 - Report information'!$C$2</f>
        <v>MYRP|No|Palestine|43831|44196|Annual|44286|19-ECW-MYRP-0006, SC190207|19-ECW-MYRP-0006, SC190207|19-ECW-MYRP-0006, SC190207|19-ECW-MYRP-0006, SC190207|19-ECW-MYRP-0006, SC190207|19-ECW-MYRP-0006, SC190207|19-ECW-MYRP-0006, SC190207|19-ECW-MYRP-0006, SC190207|||</v>
      </c>
    </row>
    <row r="45" spans="1:20" ht="48.95" customHeight="1">
      <c r="A45" s="192"/>
      <c r="B45" s="22"/>
      <c r="C45" s="246"/>
      <c r="D45" s="251"/>
      <c r="E45" s="252" t="s">
        <v>264</v>
      </c>
      <c r="F45" s="253"/>
      <c r="G45" s="254"/>
      <c r="H45" s="261"/>
      <c r="I45" s="271"/>
      <c r="J45" s="272"/>
      <c r="K45" s="273"/>
      <c r="L45" s="274"/>
      <c r="M45" s="274"/>
      <c r="N45" s="275"/>
      <c r="O45" s="271"/>
      <c r="P45" s="272"/>
      <c r="Q45" s="276"/>
      <c r="R45" s="276"/>
      <c r="S45" s="195"/>
      <c r="T45" s="69" t="str">
        <f>'A0 - Report information'!$C$2</f>
        <v>MYRP|No|Palestine|43831|44196|Annual|44286|19-ECW-MYRP-0006, SC190207|19-ECW-MYRP-0006, SC190207|19-ECW-MYRP-0006, SC190207|19-ECW-MYRP-0006, SC190207|19-ECW-MYRP-0006, SC190207|19-ECW-MYRP-0006, SC190207|19-ECW-MYRP-0006, SC190207|19-ECW-MYRP-0006, SC190207|||</v>
      </c>
    </row>
    <row r="46" spans="1:20" ht="48.95" customHeight="1">
      <c r="A46" s="192"/>
      <c r="B46" s="22"/>
      <c r="C46" s="246"/>
      <c r="D46" s="251"/>
      <c r="E46" s="252" t="s">
        <v>264</v>
      </c>
      <c r="F46" s="253"/>
      <c r="G46" s="254"/>
      <c r="H46" s="261"/>
      <c r="I46" s="271"/>
      <c r="J46" s="272"/>
      <c r="K46" s="273"/>
      <c r="L46" s="274"/>
      <c r="M46" s="274"/>
      <c r="N46" s="275"/>
      <c r="O46" s="271"/>
      <c r="P46" s="272"/>
      <c r="Q46" s="276"/>
      <c r="R46" s="276"/>
      <c r="S46" s="195"/>
      <c r="T46" s="69" t="str">
        <f>'A0 - Report information'!$C$2</f>
        <v>MYRP|No|Palestine|43831|44196|Annual|44286|19-ECW-MYRP-0006, SC190207|19-ECW-MYRP-0006, SC190207|19-ECW-MYRP-0006, SC190207|19-ECW-MYRP-0006, SC190207|19-ECW-MYRP-0006, SC190207|19-ECW-MYRP-0006, SC190207|19-ECW-MYRP-0006, SC190207|19-ECW-MYRP-0006, SC190207|||</v>
      </c>
    </row>
    <row r="47" spans="1:20" ht="48.95" customHeight="1">
      <c r="A47" s="192"/>
      <c r="B47" s="22"/>
      <c r="C47" s="246"/>
      <c r="D47" s="251"/>
      <c r="E47" s="252" t="s">
        <v>264</v>
      </c>
      <c r="F47" s="253"/>
      <c r="G47" s="254"/>
      <c r="H47" s="261"/>
      <c r="I47" s="271"/>
      <c r="J47" s="272"/>
      <c r="K47" s="273"/>
      <c r="L47" s="274"/>
      <c r="M47" s="274"/>
      <c r="N47" s="275"/>
      <c r="O47" s="271"/>
      <c r="P47" s="272"/>
      <c r="Q47" s="276"/>
      <c r="R47" s="276"/>
      <c r="S47" s="195"/>
      <c r="T47" s="69" t="str">
        <f>'A0 - Report information'!$C$2</f>
        <v>MYRP|No|Palestine|43831|44196|Annual|44286|19-ECW-MYRP-0006, SC190207|19-ECW-MYRP-0006, SC190207|19-ECW-MYRP-0006, SC190207|19-ECW-MYRP-0006, SC190207|19-ECW-MYRP-0006, SC190207|19-ECW-MYRP-0006, SC190207|19-ECW-MYRP-0006, SC190207|19-ECW-MYRP-0006, SC190207|||</v>
      </c>
    </row>
    <row r="48" spans="1:20" ht="48.95" customHeight="1">
      <c r="A48" s="192"/>
      <c r="B48" s="22"/>
      <c r="C48" s="246"/>
      <c r="D48" s="251"/>
      <c r="E48" s="252" t="s">
        <v>264</v>
      </c>
      <c r="F48" s="253"/>
      <c r="G48" s="254"/>
      <c r="H48" s="277"/>
      <c r="I48" s="278"/>
      <c r="J48" s="279"/>
      <c r="K48" s="273"/>
      <c r="L48" s="274"/>
      <c r="M48" s="274"/>
      <c r="N48" s="280"/>
      <c r="O48" s="278"/>
      <c r="P48" s="279"/>
      <c r="Q48" s="276"/>
      <c r="R48" s="276"/>
      <c r="S48" s="195"/>
      <c r="T48" s="69" t="str">
        <f>'A0 - Report information'!$C$2</f>
        <v>MYRP|No|Palestine|43831|44196|Annual|44286|19-ECW-MYRP-0006, SC190207|19-ECW-MYRP-0006, SC190207|19-ECW-MYRP-0006, SC190207|19-ECW-MYRP-0006, SC190207|19-ECW-MYRP-0006, SC190207|19-ECW-MYRP-0006, SC190207|19-ECW-MYRP-0006, SC190207|19-ECW-MYRP-0006, SC190207|||</v>
      </c>
    </row>
    <row r="50" spans="6:7">
      <c r="F50"/>
      <c r="G50"/>
    </row>
    <row r="51" spans="6:7">
      <c r="F51"/>
      <c r="G51"/>
    </row>
    <row r="52" spans="6:7">
      <c r="F52"/>
      <c r="G52"/>
    </row>
  </sheetData>
  <sheetProtection selectLockedCells="1"/>
  <mergeCells count="8">
    <mergeCell ref="A7:A9"/>
    <mergeCell ref="A13:A18"/>
    <mergeCell ref="H3:P3"/>
    <mergeCell ref="E4:E5"/>
    <mergeCell ref="F4:F5"/>
    <mergeCell ref="H4:J4"/>
    <mergeCell ref="K4:M4"/>
    <mergeCell ref="N4:P4"/>
  </mergeCells>
  <conditionalFormatting sqref="G8 F13:G48 G12 F11:G11 F7:G7 H7:H19 G10 H21:H48">
    <cfRule type="containsText" dxfId="113" priority="3" operator="containsText" text="Program specific">
      <formula>NOT(ISERROR(SEARCH("Program specific",F7)))</formula>
    </cfRule>
  </conditionalFormatting>
  <conditionalFormatting sqref="F10">
    <cfRule type="containsText" dxfId="112" priority="2" operator="containsText" text="Program specific">
      <formula>NOT(ISERROR(SEARCH("Program specific",F10)))</formula>
    </cfRule>
  </conditionalFormatting>
  <conditionalFormatting sqref="H20">
    <cfRule type="containsText" dxfId="111" priority="1" operator="containsText" text="Program specific">
      <formula>NOT(ISERROR(SEARCH("Program specific",H20)))</formula>
    </cfRule>
  </conditionalFormatting>
  <dataValidations count="1">
    <dataValidation type="list" allowBlank="1" showInputMessage="1" showErrorMessage="1" prompt="Select Level first (column B)" sqref="D13:D48" xr:uid="{C1A1B98E-FA57-473D-A7E4-46F2B0D493DF}">
      <formula1>OFFSET(IND10_LIST,MATCH(B13,IND10_LIST,0)-1,1,COUNTIF(IND10_LIST,B13),1)</formula1>
    </dataValidation>
  </dataValidations>
  <pageMargins left="0.7" right="0.7" top="0.75" bottom="0.75" header="0.3" footer="0.3"/>
  <pageSetup orientation="portrait" r:id="rId1"/>
  <drawing r:id="rId2"/>
  <tableParts count="1">
    <tablePart r:id="rId3"/>
  </tableParts>
  <extLst>
    <ext xmlns:x14="http://schemas.microsoft.com/office/spreadsheetml/2009/9/main" uri="{CCE6A557-97BC-4b89-ADB6-D9C93CAAB3DF}">
      <x14:dataValidations xmlns:xm="http://schemas.microsoft.com/office/excel/2006/main" count="4">
        <x14:dataValidation type="list" allowBlank="1" showInputMessage="1" showErrorMessage="1" xr:uid="{CB708CB4-B064-45F9-8CAA-283EEE1FCF4E}">
          <x14:formula1>
            <xm:f>'ADMIN - LISTS'!$U$3:$U$29</xm:f>
          </x14:formula1>
          <xm:sqref>D7:D12</xm:sqref>
        </x14:dataValidation>
        <x14:dataValidation type="list" allowBlank="1" showInputMessage="1" showErrorMessage="1" xr:uid="{4D81C56E-80F0-418E-B40B-8AAD28427555}">
          <x14:formula1>
            <xm:f>'ADMIN - LISTS'!$AM$3:$AM$12</xm:f>
          </x14:formula1>
          <xm:sqref>F7:F48</xm:sqref>
        </x14:dataValidation>
        <x14:dataValidation type="list" allowBlank="1" showInputMessage="1" showErrorMessage="1" xr:uid="{3978806E-9D80-4C26-AA86-1C0E637E4E83}">
          <x14:formula1>
            <xm:f>'ADMIN - LISTS'!$AO$3:$AO$13</xm:f>
          </x14:formula1>
          <xm:sqref>G7:G48</xm:sqref>
        </x14:dataValidation>
        <x14:dataValidation type="list" allowBlank="1" showInputMessage="1" showErrorMessage="1" xr:uid="{13D7418F-3BD8-4BC4-A0E1-E4B60D61CB6D}">
          <x14:formula1>
            <xm:f>'ADMIN - LISTS'!$AE$3:$AE$4</xm:f>
          </x14:formula1>
          <xm:sqref>B7:B48</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C2C2F-8F8B-154C-A50E-6A80E393871E}">
  <sheetPr>
    <tabColor rgb="FFFFC000"/>
  </sheetPr>
  <dimension ref="A1:H46"/>
  <sheetViews>
    <sheetView showGridLines="0" zoomScale="125" zoomScaleNormal="110" workbookViewId="0">
      <pane ySplit="11" topLeftCell="A32" activePane="bottomLeft" state="frozen"/>
      <selection pane="bottomLeft" activeCell="C38" sqref="C38"/>
    </sheetView>
  </sheetViews>
  <sheetFormatPr defaultColWidth="8.5703125" defaultRowHeight="14.45"/>
  <cols>
    <col min="1" max="1" width="17" customWidth="1"/>
    <col min="2" max="2" width="27" customWidth="1"/>
    <col min="3" max="3" width="25.5703125" customWidth="1"/>
    <col min="4" max="4" width="31" customWidth="1"/>
    <col min="5" max="5" width="20.42578125" customWidth="1"/>
    <col min="6" max="6" width="38.140625" customWidth="1"/>
    <col min="7" max="7" width="26.85546875" customWidth="1"/>
  </cols>
  <sheetData>
    <row r="1" spans="1:8" ht="39.950000000000003" customHeight="1">
      <c r="A1" s="1"/>
      <c r="B1" s="219" t="s">
        <v>308</v>
      </c>
      <c r="C1" s="219"/>
      <c r="D1" s="219"/>
      <c r="E1" s="219"/>
      <c r="F1" s="219"/>
      <c r="G1" s="219"/>
      <c r="H1" s="219"/>
    </row>
    <row r="2" spans="1:8" ht="22.35" customHeight="1">
      <c r="A2" s="220"/>
      <c r="B2" s="388" t="s">
        <v>309</v>
      </c>
      <c r="C2" s="388"/>
      <c r="D2" s="388"/>
      <c r="E2" s="388"/>
      <c r="F2" s="388"/>
    </row>
    <row r="3" spans="1:8">
      <c r="A3" s="1"/>
    </row>
    <row r="4" spans="1:8">
      <c r="A4" s="387" t="s">
        <v>310</v>
      </c>
      <c r="B4" s="387"/>
      <c r="C4" s="387"/>
      <c r="D4" s="387"/>
      <c r="E4" s="387"/>
      <c r="F4" s="387"/>
    </row>
    <row r="5" spans="1:8" ht="15.6" customHeight="1">
      <c r="A5" t="s">
        <v>311</v>
      </c>
      <c r="B5" s="8"/>
      <c r="C5" s="8"/>
      <c r="D5" s="8"/>
      <c r="E5" s="8"/>
      <c r="F5" s="8"/>
    </row>
    <row r="6" spans="1:8">
      <c r="A6" t="s">
        <v>312</v>
      </c>
      <c r="B6" s="8"/>
      <c r="C6" s="8"/>
      <c r="D6" s="8"/>
      <c r="E6" s="8"/>
      <c r="F6" s="8"/>
    </row>
    <row r="7" spans="1:8">
      <c r="A7" t="s">
        <v>313</v>
      </c>
      <c r="B7" s="8"/>
      <c r="C7" s="8"/>
      <c r="D7" s="8"/>
      <c r="E7" s="8"/>
      <c r="F7" s="8"/>
    </row>
    <row r="8" spans="1:8">
      <c r="A8" t="s">
        <v>314</v>
      </c>
      <c r="B8" s="8"/>
      <c r="C8" s="8"/>
      <c r="D8" s="8"/>
      <c r="E8" s="8"/>
      <c r="F8" s="8"/>
    </row>
    <row r="9" spans="1:8">
      <c r="B9" s="221"/>
      <c r="C9" s="221"/>
      <c r="D9" s="221"/>
      <c r="E9" s="221"/>
    </row>
    <row r="10" spans="1:8" ht="15.6">
      <c r="A10" s="222" t="s">
        <v>315</v>
      </c>
      <c r="B10" s="7"/>
      <c r="C10" s="7"/>
      <c r="D10" s="7"/>
      <c r="E10" s="7"/>
    </row>
    <row r="11" spans="1:8" s="223" customFormat="1" ht="39.950000000000003" customHeight="1">
      <c r="A11" s="218" t="s">
        <v>316</v>
      </c>
      <c r="B11" s="218" t="s">
        <v>317</v>
      </c>
      <c r="C11" s="218" t="s">
        <v>318</v>
      </c>
      <c r="D11" s="218" t="s">
        <v>319</v>
      </c>
      <c r="E11" s="218" t="s">
        <v>320</v>
      </c>
      <c r="F11" s="218" t="s">
        <v>321</v>
      </c>
      <c r="G11" s="217" t="s">
        <v>42</v>
      </c>
    </row>
    <row r="12" spans="1:8" ht="29.1" customHeight="1">
      <c r="A12" s="233"/>
      <c r="B12" s="233"/>
      <c r="C12" s="233"/>
      <c r="D12" s="233"/>
      <c r="E12" s="234"/>
      <c r="F12" s="235"/>
      <c r="G12" s="68" t="str">
        <f>'A0 - Report information'!$C$2</f>
        <v>MYRP|No|Palestine|43831|44196|Annual|44286|19-ECW-MYRP-0006, SC190207|19-ECW-MYRP-0006, SC190207|19-ECW-MYRP-0006, SC190207|19-ECW-MYRP-0006, SC190207|19-ECW-MYRP-0006, SC190207|19-ECW-MYRP-0006, SC190207|19-ECW-MYRP-0006, SC190207|19-ECW-MYRP-0006, SC190207|||</v>
      </c>
    </row>
    <row r="13" spans="1:8" ht="29.1" customHeight="1">
      <c r="A13" s="233"/>
      <c r="B13" s="233"/>
      <c r="C13" s="233"/>
      <c r="D13" s="233"/>
      <c r="E13" s="234"/>
      <c r="F13" s="235"/>
      <c r="G13" s="68" t="str">
        <f>'A0 - Report information'!$C$2</f>
        <v>MYRP|No|Palestine|43831|44196|Annual|44286|19-ECW-MYRP-0006, SC190207|19-ECW-MYRP-0006, SC190207|19-ECW-MYRP-0006, SC190207|19-ECW-MYRP-0006, SC190207|19-ECW-MYRP-0006, SC190207|19-ECW-MYRP-0006, SC190207|19-ECW-MYRP-0006, SC190207|19-ECW-MYRP-0006, SC190207|||</v>
      </c>
    </row>
    <row r="14" spans="1:8" ht="29.1" customHeight="1">
      <c r="A14" s="233"/>
      <c r="B14" s="233"/>
      <c r="C14" s="233"/>
      <c r="D14" s="233"/>
      <c r="E14" s="234"/>
      <c r="F14" s="235"/>
      <c r="G14" s="68" t="str">
        <f>'A0 - Report information'!$C$2</f>
        <v>MYRP|No|Palestine|43831|44196|Annual|44286|19-ECW-MYRP-0006, SC190207|19-ECW-MYRP-0006, SC190207|19-ECW-MYRP-0006, SC190207|19-ECW-MYRP-0006, SC190207|19-ECW-MYRP-0006, SC190207|19-ECW-MYRP-0006, SC190207|19-ECW-MYRP-0006, SC190207|19-ECW-MYRP-0006, SC190207|||</v>
      </c>
    </row>
    <row r="15" spans="1:8" ht="29.1" customHeight="1">
      <c r="A15" s="233"/>
      <c r="B15" s="233"/>
      <c r="C15" s="233"/>
      <c r="D15" s="233"/>
      <c r="E15" s="234"/>
      <c r="F15" s="235"/>
      <c r="G15" s="68" t="str">
        <f>'A0 - Report information'!$C$2</f>
        <v>MYRP|No|Palestine|43831|44196|Annual|44286|19-ECW-MYRP-0006, SC190207|19-ECW-MYRP-0006, SC190207|19-ECW-MYRP-0006, SC190207|19-ECW-MYRP-0006, SC190207|19-ECW-MYRP-0006, SC190207|19-ECW-MYRP-0006, SC190207|19-ECW-MYRP-0006, SC190207|19-ECW-MYRP-0006, SC190207|||</v>
      </c>
    </row>
    <row r="16" spans="1:8" ht="29.1" customHeight="1">
      <c r="A16" s="233"/>
      <c r="B16" s="233"/>
      <c r="C16" s="233"/>
      <c r="D16" s="233"/>
      <c r="E16" s="234"/>
      <c r="F16" s="236"/>
      <c r="G16" s="68" t="str">
        <f>'A0 - Report information'!$C$2</f>
        <v>MYRP|No|Palestine|43831|44196|Annual|44286|19-ECW-MYRP-0006, SC190207|19-ECW-MYRP-0006, SC190207|19-ECW-MYRP-0006, SC190207|19-ECW-MYRP-0006, SC190207|19-ECW-MYRP-0006, SC190207|19-ECW-MYRP-0006, SC190207|19-ECW-MYRP-0006, SC190207|19-ECW-MYRP-0006, SC190207|||</v>
      </c>
    </row>
    <row r="17" spans="1:7" ht="29.1" customHeight="1">
      <c r="A17" s="233"/>
      <c r="B17" s="233"/>
      <c r="C17" s="233"/>
      <c r="D17" s="233"/>
      <c r="E17" s="234"/>
      <c r="F17" s="236"/>
      <c r="G17" s="68" t="str">
        <f>'A0 - Report information'!$C$2</f>
        <v>MYRP|No|Palestine|43831|44196|Annual|44286|19-ECW-MYRP-0006, SC190207|19-ECW-MYRP-0006, SC190207|19-ECW-MYRP-0006, SC190207|19-ECW-MYRP-0006, SC190207|19-ECW-MYRP-0006, SC190207|19-ECW-MYRP-0006, SC190207|19-ECW-MYRP-0006, SC190207|19-ECW-MYRP-0006, SC190207|||</v>
      </c>
    </row>
    <row r="18" spans="1:7" ht="29.1" customHeight="1">
      <c r="A18" s="233"/>
      <c r="B18" s="233"/>
      <c r="C18" s="233"/>
      <c r="D18" s="233"/>
      <c r="E18" s="234"/>
      <c r="F18" s="236"/>
      <c r="G18" s="68" t="str">
        <f>'A0 - Report information'!$C$2</f>
        <v>MYRP|No|Palestine|43831|44196|Annual|44286|19-ECW-MYRP-0006, SC190207|19-ECW-MYRP-0006, SC190207|19-ECW-MYRP-0006, SC190207|19-ECW-MYRP-0006, SC190207|19-ECW-MYRP-0006, SC190207|19-ECW-MYRP-0006, SC190207|19-ECW-MYRP-0006, SC190207|19-ECW-MYRP-0006, SC190207|||</v>
      </c>
    </row>
    <row r="19" spans="1:7" ht="29.1" customHeight="1">
      <c r="A19" s="233"/>
      <c r="B19" s="233"/>
      <c r="C19" s="233"/>
      <c r="D19" s="233"/>
      <c r="E19" s="234"/>
      <c r="F19" s="236"/>
      <c r="G19" s="68" t="str">
        <f>'A0 - Report information'!$C$2</f>
        <v>MYRP|No|Palestine|43831|44196|Annual|44286|19-ECW-MYRP-0006, SC190207|19-ECW-MYRP-0006, SC190207|19-ECW-MYRP-0006, SC190207|19-ECW-MYRP-0006, SC190207|19-ECW-MYRP-0006, SC190207|19-ECW-MYRP-0006, SC190207|19-ECW-MYRP-0006, SC190207|19-ECW-MYRP-0006, SC190207|||</v>
      </c>
    </row>
    <row r="20" spans="1:7" ht="29.1" customHeight="1">
      <c r="A20" s="233"/>
      <c r="B20" s="233"/>
      <c r="C20" s="233"/>
      <c r="D20" s="233"/>
      <c r="E20" s="234"/>
      <c r="F20" s="236"/>
      <c r="G20" s="68" t="str">
        <f>'A0 - Report information'!$C$2</f>
        <v>MYRP|No|Palestine|43831|44196|Annual|44286|19-ECW-MYRP-0006, SC190207|19-ECW-MYRP-0006, SC190207|19-ECW-MYRP-0006, SC190207|19-ECW-MYRP-0006, SC190207|19-ECW-MYRP-0006, SC190207|19-ECW-MYRP-0006, SC190207|19-ECW-MYRP-0006, SC190207|19-ECW-MYRP-0006, SC190207|||</v>
      </c>
    </row>
    <row r="21" spans="1:7" ht="29.1" customHeight="1">
      <c r="A21" s="233"/>
      <c r="B21" s="233"/>
      <c r="C21" s="233"/>
      <c r="D21" s="233"/>
      <c r="E21" s="234"/>
      <c r="F21" s="236"/>
      <c r="G21" s="68" t="str">
        <f>'A0 - Report information'!$C$2</f>
        <v>MYRP|No|Palestine|43831|44196|Annual|44286|19-ECW-MYRP-0006, SC190207|19-ECW-MYRP-0006, SC190207|19-ECW-MYRP-0006, SC190207|19-ECW-MYRP-0006, SC190207|19-ECW-MYRP-0006, SC190207|19-ECW-MYRP-0006, SC190207|19-ECW-MYRP-0006, SC190207|19-ECW-MYRP-0006, SC190207|||</v>
      </c>
    </row>
    <row r="22" spans="1:7" ht="29.1" customHeight="1">
      <c r="A22" s="233"/>
      <c r="B22" s="233"/>
      <c r="C22" s="233"/>
      <c r="D22" s="233"/>
      <c r="E22" s="234"/>
      <c r="F22" s="236"/>
      <c r="G22" s="68" t="str">
        <f>'A0 - Report information'!$C$2</f>
        <v>MYRP|No|Palestine|43831|44196|Annual|44286|19-ECW-MYRP-0006, SC190207|19-ECW-MYRP-0006, SC190207|19-ECW-MYRP-0006, SC190207|19-ECW-MYRP-0006, SC190207|19-ECW-MYRP-0006, SC190207|19-ECW-MYRP-0006, SC190207|19-ECW-MYRP-0006, SC190207|19-ECW-MYRP-0006, SC190207|||</v>
      </c>
    </row>
    <row r="23" spans="1:7" ht="29.1" customHeight="1">
      <c r="A23" s="233"/>
      <c r="B23" s="233"/>
      <c r="C23" s="233"/>
      <c r="D23" s="233"/>
      <c r="E23" s="234"/>
      <c r="F23" s="236"/>
      <c r="G23" s="68" t="str">
        <f>'A0 - Report information'!$C$2</f>
        <v>MYRP|No|Palestine|43831|44196|Annual|44286|19-ECW-MYRP-0006, SC190207|19-ECW-MYRP-0006, SC190207|19-ECW-MYRP-0006, SC190207|19-ECW-MYRP-0006, SC190207|19-ECW-MYRP-0006, SC190207|19-ECW-MYRP-0006, SC190207|19-ECW-MYRP-0006, SC190207|19-ECW-MYRP-0006, SC190207|||</v>
      </c>
    </row>
    <row r="24" spans="1:7" ht="29.1" customHeight="1">
      <c r="A24" s="233"/>
      <c r="B24" s="233"/>
      <c r="C24" s="233"/>
      <c r="D24" s="233"/>
      <c r="E24" s="234"/>
      <c r="F24" s="236"/>
      <c r="G24" s="68" t="str">
        <f>'A0 - Report information'!$C$2</f>
        <v>MYRP|No|Palestine|43831|44196|Annual|44286|19-ECW-MYRP-0006, SC190207|19-ECW-MYRP-0006, SC190207|19-ECW-MYRP-0006, SC190207|19-ECW-MYRP-0006, SC190207|19-ECW-MYRP-0006, SC190207|19-ECW-MYRP-0006, SC190207|19-ECW-MYRP-0006, SC190207|19-ECW-MYRP-0006, SC190207|||</v>
      </c>
    </row>
    <row r="25" spans="1:7" ht="29.1" customHeight="1">
      <c r="A25" s="233"/>
      <c r="B25" s="233"/>
      <c r="C25" s="233"/>
      <c r="D25" s="233"/>
      <c r="E25" s="234"/>
      <c r="F25" s="236"/>
      <c r="G25" s="68" t="str">
        <f>'A0 - Report information'!$C$2</f>
        <v>MYRP|No|Palestine|43831|44196|Annual|44286|19-ECW-MYRP-0006, SC190207|19-ECW-MYRP-0006, SC190207|19-ECW-MYRP-0006, SC190207|19-ECW-MYRP-0006, SC190207|19-ECW-MYRP-0006, SC190207|19-ECW-MYRP-0006, SC190207|19-ECW-MYRP-0006, SC190207|19-ECW-MYRP-0006, SC190207|||</v>
      </c>
    </row>
    <row r="26" spans="1:7" ht="29.1" customHeight="1">
      <c r="A26" s="233"/>
      <c r="B26" s="233"/>
      <c r="C26" s="233"/>
      <c r="D26" s="233"/>
      <c r="E26" s="234"/>
      <c r="F26" s="236"/>
      <c r="G26" s="68" t="str">
        <f>'A0 - Report information'!$C$2</f>
        <v>MYRP|No|Palestine|43831|44196|Annual|44286|19-ECW-MYRP-0006, SC190207|19-ECW-MYRP-0006, SC190207|19-ECW-MYRP-0006, SC190207|19-ECW-MYRP-0006, SC190207|19-ECW-MYRP-0006, SC190207|19-ECW-MYRP-0006, SC190207|19-ECW-MYRP-0006, SC190207|19-ECW-MYRP-0006, SC190207|||</v>
      </c>
    </row>
    <row r="27" spans="1:7" ht="29.1" customHeight="1">
      <c r="A27" s="233"/>
      <c r="B27" s="233"/>
      <c r="C27" s="233"/>
      <c r="D27" s="233"/>
      <c r="E27" s="234"/>
      <c r="F27" s="236"/>
      <c r="G27" s="68" t="str">
        <f>'A0 - Report information'!$C$2</f>
        <v>MYRP|No|Palestine|43831|44196|Annual|44286|19-ECW-MYRP-0006, SC190207|19-ECW-MYRP-0006, SC190207|19-ECW-MYRP-0006, SC190207|19-ECW-MYRP-0006, SC190207|19-ECW-MYRP-0006, SC190207|19-ECW-MYRP-0006, SC190207|19-ECW-MYRP-0006, SC190207|19-ECW-MYRP-0006, SC190207|||</v>
      </c>
    </row>
    <row r="28" spans="1:7" ht="29.1" customHeight="1">
      <c r="A28" s="233"/>
      <c r="B28" s="233"/>
      <c r="C28" s="233"/>
      <c r="D28" s="233"/>
      <c r="E28" s="234"/>
      <c r="F28" s="236"/>
      <c r="G28" s="68" t="str">
        <f>'A0 - Report information'!$C$2</f>
        <v>MYRP|No|Palestine|43831|44196|Annual|44286|19-ECW-MYRP-0006, SC190207|19-ECW-MYRP-0006, SC190207|19-ECW-MYRP-0006, SC190207|19-ECW-MYRP-0006, SC190207|19-ECW-MYRP-0006, SC190207|19-ECW-MYRP-0006, SC190207|19-ECW-MYRP-0006, SC190207|19-ECW-MYRP-0006, SC190207|||</v>
      </c>
    </row>
    <row r="29" spans="1:7" ht="29.1" customHeight="1">
      <c r="A29" s="233"/>
      <c r="B29" s="233"/>
      <c r="C29" s="233"/>
      <c r="D29" s="233"/>
      <c r="E29" s="234"/>
      <c r="F29" s="236"/>
      <c r="G29" s="68" t="str">
        <f>'A0 - Report information'!$C$2</f>
        <v>MYRP|No|Palestine|43831|44196|Annual|44286|19-ECW-MYRP-0006, SC190207|19-ECW-MYRP-0006, SC190207|19-ECW-MYRP-0006, SC190207|19-ECW-MYRP-0006, SC190207|19-ECW-MYRP-0006, SC190207|19-ECW-MYRP-0006, SC190207|19-ECW-MYRP-0006, SC190207|19-ECW-MYRP-0006, SC190207|||</v>
      </c>
    </row>
    <row r="30" spans="1:7" ht="29.1" customHeight="1">
      <c r="A30" s="233"/>
      <c r="B30" s="233"/>
      <c r="C30" s="233"/>
      <c r="D30" s="233"/>
      <c r="E30" s="234"/>
      <c r="F30" s="236"/>
      <c r="G30" s="68" t="str">
        <f>'A0 - Report information'!$C$2</f>
        <v>MYRP|No|Palestine|43831|44196|Annual|44286|19-ECW-MYRP-0006, SC190207|19-ECW-MYRP-0006, SC190207|19-ECW-MYRP-0006, SC190207|19-ECW-MYRP-0006, SC190207|19-ECW-MYRP-0006, SC190207|19-ECW-MYRP-0006, SC190207|19-ECW-MYRP-0006, SC190207|19-ECW-MYRP-0006, SC190207|||</v>
      </c>
    </row>
    <row r="31" spans="1:7" ht="29.1" customHeight="1">
      <c r="A31" s="233"/>
      <c r="B31" s="233"/>
      <c r="C31" s="233"/>
      <c r="D31" s="233"/>
      <c r="E31" s="234"/>
      <c r="F31" s="236"/>
      <c r="G31" s="68" t="str">
        <f>'A0 - Report information'!$C$2</f>
        <v>MYRP|No|Palestine|43831|44196|Annual|44286|19-ECW-MYRP-0006, SC190207|19-ECW-MYRP-0006, SC190207|19-ECW-MYRP-0006, SC190207|19-ECW-MYRP-0006, SC190207|19-ECW-MYRP-0006, SC190207|19-ECW-MYRP-0006, SC190207|19-ECW-MYRP-0006, SC190207|19-ECW-MYRP-0006, SC190207|||</v>
      </c>
    </row>
    <row r="32" spans="1:7" ht="29.1" customHeight="1">
      <c r="A32" s="233"/>
      <c r="B32" s="233"/>
      <c r="C32" s="233"/>
      <c r="D32" s="233"/>
      <c r="E32" s="234"/>
      <c r="F32" s="236"/>
      <c r="G32" s="68" t="str">
        <f>'A0 - Report information'!$C$2</f>
        <v>MYRP|No|Palestine|43831|44196|Annual|44286|19-ECW-MYRP-0006, SC190207|19-ECW-MYRP-0006, SC190207|19-ECW-MYRP-0006, SC190207|19-ECW-MYRP-0006, SC190207|19-ECW-MYRP-0006, SC190207|19-ECW-MYRP-0006, SC190207|19-ECW-MYRP-0006, SC190207|19-ECW-MYRP-0006, SC190207|||</v>
      </c>
    </row>
    <row r="33" spans="1:7" ht="29.1" customHeight="1">
      <c r="A33" s="233"/>
      <c r="B33" s="233"/>
      <c r="C33" s="233"/>
      <c r="D33" s="233"/>
      <c r="E33" s="234"/>
      <c r="F33" s="236"/>
      <c r="G33" s="68" t="str">
        <f>'A0 - Report information'!$C$2</f>
        <v>MYRP|No|Palestine|43831|44196|Annual|44286|19-ECW-MYRP-0006, SC190207|19-ECW-MYRP-0006, SC190207|19-ECW-MYRP-0006, SC190207|19-ECW-MYRP-0006, SC190207|19-ECW-MYRP-0006, SC190207|19-ECW-MYRP-0006, SC190207|19-ECW-MYRP-0006, SC190207|19-ECW-MYRP-0006, SC190207|||</v>
      </c>
    </row>
    <row r="34" spans="1:7" ht="29.1" customHeight="1">
      <c r="A34" s="233"/>
      <c r="B34" s="233"/>
      <c r="C34" s="233"/>
      <c r="D34" s="233"/>
      <c r="E34" s="234"/>
      <c r="F34" s="236"/>
      <c r="G34" s="68" t="str">
        <f>'A0 - Report information'!$C$2</f>
        <v>MYRP|No|Palestine|43831|44196|Annual|44286|19-ECW-MYRP-0006, SC190207|19-ECW-MYRP-0006, SC190207|19-ECW-MYRP-0006, SC190207|19-ECW-MYRP-0006, SC190207|19-ECW-MYRP-0006, SC190207|19-ECW-MYRP-0006, SC190207|19-ECW-MYRP-0006, SC190207|19-ECW-MYRP-0006, SC190207|||</v>
      </c>
    </row>
    <row r="35" spans="1:7" ht="29.1" customHeight="1">
      <c r="A35" s="233"/>
      <c r="B35" s="233"/>
      <c r="C35" s="233"/>
      <c r="D35" s="233"/>
      <c r="E35" s="234"/>
      <c r="F35" s="236"/>
      <c r="G35" s="68" t="str">
        <f>'A0 - Report information'!$C$2</f>
        <v>MYRP|No|Palestine|43831|44196|Annual|44286|19-ECW-MYRP-0006, SC190207|19-ECW-MYRP-0006, SC190207|19-ECW-MYRP-0006, SC190207|19-ECW-MYRP-0006, SC190207|19-ECW-MYRP-0006, SC190207|19-ECW-MYRP-0006, SC190207|19-ECW-MYRP-0006, SC190207|19-ECW-MYRP-0006, SC190207|||</v>
      </c>
    </row>
    <row r="36" spans="1:7" ht="29.1" customHeight="1">
      <c r="A36" s="233"/>
      <c r="B36" s="233"/>
      <c r="C36" s="233"/>
      <c r="D36" s="233"/>
      <c r="E36" s="234"/>
      <c r="F36" s="236"/>
      <c r="G36" s="68" t="str">
        <f>'A0 - Report information'!$C$2</f>
        <v>MYRP|No|Palestine|43831|44196|Annual|44286|19-ECW-MYRP-0006, SC190207|19-ECW-MYRP-0006, SC190207|19-ECW-MYRP-0006, SC190207|19-ECW-MYRP-0006, SC190207|19-ECW-MYRP-0006, SC190207|19-ECW-MYRP-0006, SC190207|19-ECW-MYRP-0006, SC190207|19-ECW-MYRP-0006, SC190207|||</v>
      </c>
    </row>
    <row r="37" spans="1:7" ht="29.1" customHeight="1">
      <c r="A37" s="233"/>
      <c r="B37" s="233"/>
      <c r="C37" s="233"/>
      <c r="D37" s="233"/>
      <c r="E37" s="234"/>
      <c r="F37" s="236"/>
      <c r="G37" s="68" t="str">
        <f>'A0 - Report information'!$C$2</f>
        <v>MYRP|No|Palestine|43831|44196|Annual|44286|19-ECW-MYRP-0006, SC190207|19-ECW-MYRP-0006, SC190207|19-ECW-MYRP-0006, SC190207|19-ECW-MYRP-0006, SC190207|19-ECW-MYRP-0006, SC190207|19-ECW-MYRP-0006, SC190207|19-ECW-MYRP-0006, SC190207|19-ECW-MYRP-0006, SC190207|||</v>
      </c>
    </row>
    <row r="38" spans="1:7" ht="29.1" customHeight="1">
      <c r="A38" s="233"/>
      <c r="B38" s="233"/>
      <c r="C38" s="233"/>
      <c r="D38" s="233"/>
      <c r="E38" s="234"/>
      <c r="F38" s="236"/>
      <c r="G38" s="68" t="str">
        <f>'A0 - Report information'!$C$2</f>
        <v>MYRP|No|Palestine|43831|44196|Annual|44286|19-ECW-MYRP-0006, SC190207|19-ECW-MYRP-0006, SC190207|19-ECW-MYRP-0006, SC190207|19-ECW-MYRP-0006, SC190207|19-ECW-MYRP-0006, SC190207|19-ECW-MYRP-0006, SC190207|19-ECW-MYRP-0006, SC190207|19-ECW-MYRP-0006, SC190207|||</v>
      </c>
    </row>
    <row r="39" spans="1:7" ht="29.1" customHeight="1">
      <c r="A39" s="233"/>
      <c r="B39" s="233"/>
      <c r="C39" s="233"/>
      <c r="D39" s="233"/>
      <c r="E39" s="234"/>
      <c r="F39" s="236"/>
      <c r="G39" s="68" t="str">
        <f>'A0 - Report information'!$C$2</f>
        <v>MYRP|No|Palestine|43831|44196|Annual|44286|19-ECW-MYRP-0006, SC190207|19-ECW-MYRP-0006, SC190207|19-ECW-MYRP-0006, SC190207|19-ECW-MYRP-0006, SC190207|19-ECW-MYRP-0006, SC190207|19-ECW-MYRP-0006, SC190207|19-ECW-MYRP-0006, SC190207|19-ECW-MYRP-0006, SC190207|||</v>
      </c>
    </row>
    <row r="40" spans="1:7" ht="29.1" customHeight="1">
      <c r="A40" s="233"/>
      <c r="B40" s="233"/>
      <c r="C40" s="233"/>
      <c r="D40" s="233"/>
      <c r="E40" s="234"/>
      <c r="F40" s="236"/>
      <c r="G40" s="68" t="str">
        <f>'A0 - Report information'!$C$2</f>
        <v>MYRP|No|Palestine|43831|44196|Annual|44286|19-ECW-MYRP-0006, SC190207|19-ECW-MYRP-0006, SC190207|19-ECW-MYRP-0006, SC190207|19-ECW-MYRP-0006, SC190207|19-ECW-MYRP-0006, SC190207|19-ECW-MYRP-0006, SC190207|19-ECW-MYRP-0006, SC190207|19-ECW-MYRP-0006, SC190207|||</v>
      </c>
    </row>
    <row r="41" spans="1:7" ht="29.1" customHeight="1">
      <c r="A41" s="233"/>
      <c r="B41" s="233"/>
      <c r="C41" s="233"/>
      <c r="D41" s="233"/>
      <c r="E41" s="234"/>
      <c r="F41" s="236"/>
      <c r="G41" s="68" t="str">
        <f>'A0 - Report information'!$C$2</f>
        <v>MYRP|No|Palestine|43831|44196|Annual|44286|19-ECW-MYRP-0006, SC190207|19-ECW-MYRP-0006, SC190207|19-ECW-MYRP-0006, SC190207|19-ECW-MYRP-0006, SC190207|19-ECW-MYRP-0006, SC190207|19-ECW-MYRP-0006, SC190207|19-ECW-MYRP-0006, SC190207|19-ECW-MYRP-0006, SC190207|||</v>
      </c>
    </row>
    <row r="42" spans="1:7" ht="29.1" customHeight="1">
      <c r="A42" s="233"/>
      <c r="B42" s="233"/>
      <c r="C42" s="233"/>
      <c r="D42" s="233"/>
      <c r="E42" s="234"/>
      <c r="F42" s="236"/>
      <c r="G42" s="68" t="str">
        <f>'A0 - Report information'!$C$2</f>
        <v>MYRP|No|Palestine|43831|44196|Annual|44286|19-ECW-MYRP-0006, SC190207|19-ECW-MYRP-0006, SC190207|19-ECW-MYRP-0006, SC190207|19-ECW-MYRP-0006, SC190207|19-ECW-MYRP-0006, SC190207|19-ECW-MYRP-0006, SC190207|19-ECW-MYRP-0006, SC190207|19-ECW-MYRP-0006, SC190207|||</v>
      </c>
    </row>
    <row r="43" spans="1:7" ht="29.1" customHeight="1">
      <c r="A43" s="233"/>
      <c r="B43" s="233"/>
      <c r="C43" s="233"/>
      <c r="D43" s="233"/>
      <c r="E43" s="234"/>
      <c r="F43" s="236"/>
      <c r="G43" s="68" t="str">
        <f>'A0 - Report information'!$C$2</f>
        <v>MYRP|No|Palestine|43831|44196|Annual|44286|19-ECW-MYRP-0006, SC190207|19-ECW-MYRP-0006, SC190207|19-ECW-MYRP-0006, SC190207|19-ECW-MYRP-0006, SC190207|19-ECW-MYRP-0006, SC190207|19-ECW-MYRP-0006, SC190207|19-ECW-MYRP-0006, SC190207|19-ECW-MYRP-0006, SC190207|||</v>
      </c>
    </row>
    <row r="44" spans="1:7" ht="29.1" customHeight="1">
      <c r="A44" s="233"/>
      <c r="B44" s="233"/>
      <c r="C44" s="233"/>
      <c r="D44" s="233"/>
      <c r="E44" s="234"/>
      <c r="F44" s="236"/>
      <c r="G44" s="68" t="str">
        <f>'A0 - Report information'!$C$2</f>
        <v>MYRP|No|Palestine|43831|44196|Annual|44286|19-ECW-MYRP-0006, SC190207|19-ECW-MYRP-0006, SC190207|19-ECW-MYRP-0006, SC190207|19-ECW-MYRP-0006, SC190207|19-ECW-MYRP-0006, SC190207|19-ECW-MYRP-0006, SC190207|19-ECW-MYRP-0006, SC190207|19-ECW-MYRP-0006, SC190207|||</v>
      </c>
    </row>
    <row r="45" spans="1:7" ht="29.1" customHeight="1">
      <c r="A45" s="233"/>
      <c r="B45" s="233"/>
      <c r="C45" s="233"/>
      <c r="D45" s="233"/>
      <c r="E45" s="234"/>
      <c r="F45" s="236"/>
      <c r="G45" s="68" t="str">
        <f>'A0 - Report information'!$C$2</f>
        <v>MYRP|No|Palestine|43831|44196|Annual|44286|19-ECW-MYRP-0006, SC190207|19-ECW-MYRP-0006, SC190207|19-ECW-MYRP-0006, SC190207|19-ECW-MYRP-0006, SC190207|19-ECW-MYRP-0006, SC190207|19-ECW-MYRP-0006, SC190207|19-ECW-MYRP-0006, SC190207|19-ECW-MYRP-0006, SC190207|||</v>
      </c>
    </row>
    <row r="46" spans="1:7" ht="29.1" customHeight="1">
      <c r="A46" s="233"/>
      <c r="B46" s="233"/>
      <c r="C46" s="233"/>
      <c r="D46" s="233"/>
      <c r="E46" s="234"/>
      <c r="F46" s="236"/>
      <c r="G46" s="68" t="str">
        <f>'A0 - Report information'!$C$2</f>
        <v>MYRP|No|Palestine|43831|44196|Annual|44286|19-ECW-MYRP-0006, SC190207|19-ECW-MYRP-0006, SC190207|19-ECW-MYRP-0006, SC190207|19-ECW-MYRP-0006, SC190207|19-ECW-MYRP-0006, SC190207|19-ECW-MYRP-0006, SC190207|19-ECW-MYRP-0006, SC190207|19-ECW-MYRP-0006, SC190207|||</v>
      </c>
    </row>
  </sheetData>
  <sheetProtection sheet="1" selectLockedCells="1"/>
  <mergeCells count="2">
    <mergeCell ref="A4:F4"/>
    <mergeCell ref="B2:F2"/>
  </mergeCells>
  <pageMargins left="0.7" right="0.7" top="0.75" bottom="0.75" header="0.3" footer="0.3"/>
  <pageSetup orientation="portrait" r:id="rId1"/>
  <drawing r:id="rId2"/>
  <tableParts count="1">
    <tablePart r:id="rId3"/>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CE0401-2907-E948-A57C-E25409DC5BC9}">
  <sheetPr>
    <tabColor rgb="FFFF0000"/>
  </sheetPr>
  <dimension ref="A1:AV98"/>
  <sheetViews>
    <sheetView showGridLines="0" zoomScale="91" zoomScaleNormal="70" workbookViewId="0">
      <pane ySplit="2" topLeftCell="A3" activePane="bottomLeft" state="frozen"/>
      <selection pane="bottomLeft" activeCell="Z27" sqref="Z27"/>
    </sheetView>
  </sheetViews>
  <sheetFormatPr defaultColWidth="8.5703125" defaultRowHeight="14.45"/>
  <cols>
    <col min="1" max="1" width="21.140625" customWidth="1"/>
    <col min="3" max="3" width="12.42578125" customWidth="1"/>
    <col min="7" max="7" width="20.5703125" customWidth="1"/>
    <col min="8" max="8" width="5.140625" customWidth="1"/>
    <col min="9" max="9" width="20.5703125" customWidth="1"/>
    <col min="10" max="10" width="7.140625" customWidth="1"/>
    <col min="11" max="11" width="20.5703125" customWidth="1"/>
    <col min="12" max="12" width="6.42578125" customWidth="1"/>
    <col min="13" max="13" width="20.5703125" customWidth="1"/>
    <col min="14" max="14" width="5.42578125" customWidth="1"/>
    <col min="15" max="15" width="20.5703125" customWidth="1"/>
    <col min="18" max="18" width="59.42578125" customWidth="1"/>
    <col min="20" max="22" width="61.5703125" customWidth="1"/>
    <col min="23" max="23" width="11.140625" customWidth="1"/>
    <col min="24" max="24" width="14.42578125" customWidth="1"/>
    <col min="25" max="25" width="21.140625" customWidth="1"/>
    <col min="26" max="26" width="16.42578125" customWidth="1"/>
    <col min="27" max="27" width="19.5703125" customWidth="1"/>
    <col min="28" max="31" width="11.5703125" customWidth="1"/>
    <col min="32" max="32" width="4.140625" customWidth="1"/>
    <col min="33" max="33" width="15.85546875" style="3" customWidth="1"/>
    <col min="34" max="34" width="72.42578125" style="9" customWidth="1"/>
    <col min="35" max="35" width="13.140625" customWidth="1"/>
    <col min="36" max="36" width="21.42578125" customWidth="1"/>
    <col min="37" max="37" width="36.42578125" customWidth="1"/>
    <col min="38" max="38" width="11.42578125" customWidth="1"/>
    <col min="39" max="39" width="18.42578125" customWidth="1"/>
    <col min="41" max="41" width="27" customWidth="1"/>
    <col min="45" max="45" width="16.42578125" customWidth="1"/>
    <col min="47" max="47" width="13.42578125" customWidth="1"/>
    <col min="49" max="50" width="10.42578125" customWidth="1"/>
  </cols>
  <sheetData>
    <row r="1" spans="1:48" ht="30" customHeight="1">
      <c r="A1" s="389" t="s">
        <v>322</v>
      </c>
      <c r="B1" s="389"/>
      <c r="C1" s="389"/>
      <c r="D1" s="389"/>
      <c r="E1" s="389"/>
      <c r="F1" s="389"/>
      <c r="G1" s="389"/>
      <c r="H1" s="205"/>
      <c r="I1" s="205"/>
      <c r="J1" s="205"/>
      <c r="K1" s="205"/>
      <c r="L1" s="205"/>
      <c r="M1" s="205"/>
      <c r="N1" s="205"/>
      <c r="O1" s="205"/>
      <c r="R1" s="390" t="s">
        <v>323</v>
      </c>
      <c r="S1" s="391"/>
      <c r="T1" s="391"/>
      <c r="U1" s="391"/>
      <c r="V1" s="391"/>
      <c r="W1" s="391"/>
      <c r="X1" s="391"/>
      <c r="Y1" s="391"/>
      <c r="Z1" s="391"/>
      <c r="AA1" s="391"/>
      <c r="AB1" s="391"/>
      <c r="AC1" s="391"/>
      <c r="AD1" s="391"/>
      <c r="AE1" s="391"/>
      <c r="AF1" s="391"/>
      <c r="AG1" s="391"/>
      <c r="AH1" s="391"/>
      <c r="AI1" s="391"/>
      <c r="AJ1" s="391"/>
      <c r="AK1" s="391"/>
      <c r="AL1" s="205"/>
      <c r="AM1" s="205"/>
      <c r="AS1" s="389" t="s">
        <v>324</v>
      </c>
      <c r="AT1" s="389"/>
      <c r="AU1" s="389"/>
    </row>
    <row r="2" spans="1:48" ht="40.35" customHeight="1">
      <c r="A2" s="42" t="s">
        <v>325</v>
      </c>
      <c r="B2" s="2"/>
      <c r="C2" s="42" t="s">
        <v>326</v>
      </c>
      <c r="E2" s="42" t="s">
        <v>316</v>
      </c>
      <c r="G2" s="42" t="s">
        <v>327</v>
      </c>
      <c r="I2" s="64" t="s">
        <v>328</v>
      </c>
      <c r="K2" s="65" t="s">
        <v>21</v>
      </c>
      <c r="L2" s="174"/>
      <c r="M2" s="65" t="s">
        <v>329</v>
      </c>
      <c r="N2" s="174"/>
      <c r="O2" s="65" t="s">
        <v>24</v>
      </c>
      <c r="R2" s="25" t="s">
        <v>330</v>
      </c>
      <c r="S2" s="26"/>
      <c r="T2" s="27" t="s">
        <v>330</v>
      </c>
      <c r="U2" s="25" t="s">
        <v>331</v>
      </c>
      <c r="V2" s="25" t="s">
        <v>332</v>
      </c>
      <c r="W2" s="28" t="s">
        <v>333</v>
      </c>
      <c r="X2" s="28" t="s">
        <v>334</v>
      </c>
      <c r="Y2" s="28" t="s">
        <v>335</v>
      </c>
      <c r="Z2" s="28" t="s">
        <v>336</v>
      </c>
      <c r="AA2" s="28" t="s">
        <v>337</v>
      </c>
      <c r="AB2" s="28" t="s">
        <v>338</v>
      </c>
      <c r="AC2" s="44" t="s">
        <v>339</v>
      </c>
      <c r="AD2" s="194"/>
      <c r="AE2" s="166" t="s">
        <v>333</v>
      </c>
      <c r="AF2" s="26"/>
      <c r="AG2" s="42" t="s">
        <v>333</v>
      </c>
      <c r="AH2" s="212" t="s">
        <v>84</v>
      </c>
      <c r="AI2" s="26"/>
      <c r="AJ2" s="29" t="s">
        <v>340</v>
      </c>
      <c r="AK2" s="29" t="s">
        <v>341</v>
      </c>
      <c r="AL2" s="2"/>
      <c r="AM2" s="42" t="s">
        <v>342</v>
      </c>
      <c r="AO2" s="45" t="s">
        <v>339</v>
      </c>
      <c r="AS2" s="29" t="s">
        <v>343</v>
      </c>
      <c r="AU2" s="29" t="s">
        <v>344</v>
      </c>
    </row>
    <row r="3" spans="1:48" ht="35.1" hidden="1" customHeight="1">
      <c r="A3" s="3" t="s">
        <v>345</v>
      </c>
      <c r="C3" s="2" t="s">
        <v>346</v>
      </c>
      <c r="E3" s="2">
        <v>2016</v>
      </c>
      <c r="F3" s="10"/>
      <c r="G3" s="173" t="s">
        <v>347</v>
      </c>
      <c r="H3" s="10"/>
      <c r="I3" s="201" t="s">
        <v>348</v>
      </c>
      <c r="J3" s="10"/>
      <c r="K3" s="201" t="s">
        <v>349</v>
      </c>
      <c r="L3" s="201"/>
      <c r="M3" s="201" t="s">
        <v>48</v>
      </c>
      <c r="N3" s="201"/>
      <c r="O3" s="201" t="s">
        <v>25</v>
      </c>
      <c r="R3" s="6"/>
      <c r="T3" s="9" t="s">
        <v>350</v>
      </c>
      <c r="U3" s="9" t="s">
        <v>350</v>
      </c>
      <c r="V3" s="9" t="str">
        <f>T_IND2[[#This Row],[Results]]</f>
        <v>Program specific indicator</v>
      </c>
      <c r="W3" s="9" t="s">
        <v>175</v>
      </c>
      <c r="X3" s="41"/>
      <c r="Y3" s="9"/>
      <c r="Z3" s="9"/>
      <c r="AA3" s="9"/>
      <c r="AB3" s="5" t="s">
        <v>27</v>
      </c>
      <c r="AC3" s="5"/>
      <c r="AD3" s="5"/>
      <c r="AE3" s="33" t="s">
        <v>202</v>
      </c>
      <c r="AG3" s="202" t="s">
        <v>202</v>
      </c>
      <c r="AH3" s="9" t="s">
        <v>204</v>
      </c>
      <c r="AJ3" s="6" t="s">
        <v>351</v>
      </c>
      <c r="AK3" s="6" t="s">
        <v>352</v>
      </c>
      <c r="AL3" s="6"/>
      <c r="AM3" s="6" t="s">
        <v>182</v>
      </c>
      <c r="AO3" s="3" t="s">
        <v>178</v>
      </c>
      <c r="AS3" s="14" t="s">
        <v>353</v>
      </c>
      <c r="AU3" s="14" t="s">
        <v>354</v>
      </c>
    </row>
    <row r="4" spans="1:48" ht="29.1" hidden="1">
      <c r="A4" s="3" t="s">
        <v>355</v>
      </c>
      <c r="C4" s="2" t="s">
        <v>27</v>
      </c>
      <c r="E4" s="2">
        <v>2017</v>
      </c>
      <c r="F4" s="10"/>
      <c r="G4" s="173" t="s">
        <v>356</v>
      </c>
      <c r="H4" s="10"/>
      <c r="I4" s="201" t="s">
        <v>357</v>
      </c>
      <c r="J4" s="10"/>
      <c r="K4" s="201" t="s">
        <v>358</v>
      </c>
      <c r="L4" s="201"/>
      <c r="M4" s="201" t="s">
        <v>43</v>
      </c>
      <c r="N4" s="201"/>
      <c r="O4" s="201" t="s">
        <v>359</v>
      </c>
      <c r="R4" s="6" t="s">
        <v>360</v>
      </c>
      <c r="T4" s="9" t="s">
        <v>360</v>
      </c>
      <c r="U4" s="9" t="s">
        <v>181</v>
      </c>
      <c r="V4" s="9" t="str">
        <f>T_IND2[[#This Row],[Results]]</f>
        <v xml:space="preserve">Outcome 1: Increased access to education for crisis-affected girls and boys </v>
      </c>
      <c r="W4" s="9" t="s">
        <v>175</v>
      </c>
      <c r="X4" s="9" t="s">
        <v>361</v>
      </c>
      <c r="Y4" s="9" t="s">
        <v>362</v>
      </c>
      <c r="Z4" s="9" t="s">
        <v>363</v>
      </c>
      <c r="AA4" s="9" t="s">
        <v>364</v>
      </c>
      <c r="AB4" s="5" t="s">
        <v>346</v>
      </c>
      <c r="AC4" s="5"/>
      <c r="AD4" s="5"/>
      <c r="AE4" s="203" t="s">
        <v>175</v>
      </c>
      <c r="AG4" s="202" t="s">
        <v>202</v>
      </c>
      <c r="AH4" s="9" t="s">
        <v>365</v>
      </c>
      <c r="AJ4" s="6" t="s">
        <v>351</v>
      </c>
      <c r="AK4" s="6" t="s">
        <v>366</v>
      </c>
      <c r="AL4" s="6"/>
      <c r="AM4" s="6" t="s">
        <v>237</v>
      </c>
      <c r="AO4" s="3" t="s">
        <v>191</v>
      </c>
      <c r="AS4" s="13" t="s">
        <v>367</v>
      </c>
      <c r="AU4" s="13" t="s">
        <v>368</v>
      </c>
    </row>
    <row r="5" spans="1:48" ht="43.5" hidden="1">
      <c r="A5" s="3" t="s">
        <v>369</v>
      </c>
      <c r="E5" s="2">
        <v>2018</v>
      </c>
      <c r="F5" s="10"/>
      <c r="G5" s="173" t="s">
        <v>370</v>
      </c>
      <c r="H5" s="10"/>
      <c r="I5" s="173" t="s">
        <v>371</v>
      </c>
      <c r="J5" s="10"/>
      <c r="K5" s="201" t="s">
        <v>372</v>
      </c>
      <c r="L5" s="201"/>
      <c r="M5" s="201"/>
      <c r="N5" s="201"/>
      <c r="O5" s="201"/>
      <c r="R5" s="6" t="s">
        <v>373</v>
      </c>
      <c r="T5" s="9" t="s">
        <v>360</v>
      </c>
      <c r="U5" s="9" t="s">
        <v>190</v>
      </c>
      <c r="V5" s="9" t="str">
        <f>T_IND2[[#This Row],[Results]]</f>
        <v xml:space="preserve">Outcome 1: Increased access to education for crisis-affected girls and boys </v>
      </c>
      <c r="W5" s="9" t="s">
        <v>175</v>
      </c>
      <c r="X5" s="9" t="s">
        <v>374</v>
      </c>
      <c r="Y5" s="9" t="s">
        <v>362</v>
      </c>
      <c r="Z5" s="9" t="s">
        <v>363</v>
      </c>
      <c r="AA5" s="9" t="s">
        <v>375</v>
      </c>
      <c r="AB5" s="5" t="s">
        <v>346</v>
      </c>
      <c r="AC5" s="5" t="s">
        <v>191</v>
      </c>
      <c r="AD5" s="5"/>
      <c r="AE5" s="5"/>
      <c r="AG5" s="202" t="s">
        <v>202</v>
      </c>
      <c r="AH5" s="9" t="s">
        <v>376</v>
      </c>
      <c r="AJ5" s="6" t="s">
        <v>351</v>
      </c>
      <c r="AK5" s="6" t="s">
        <v>377</v>
      </c>
      <c r="AL5" s="6"/>
      <c r="AM5" s="6" t="s">
        <v>378</v>
      </c>
      <c r="AO5" s="237" t="s">
        <v>253</v>
      </c>
      <c r="AS5" s="12" t="s">
        <v>379</v>
      </c>
      <c r="AU5" s="12" t="s">
        <v>380</v>
      </c>
    </row>
    <row r="6" spans="1:48" ht="29.1" hidden="1">
      <c r="A6" s="3" t="s">
        <v>381</v>
      </c>
      <c r="E6" s="2">
        <v>2019</v>
      </c>
      <c r="F6" s="10"/>
      <c r="G6" s="10"/>
      <c r="H6" s="10"/>
      <c r="I6" s="173" t="s">
        <v>382</v>
      </c>
      <c r="J6" s="10"/>
      <c r="K6" s="201" t="s">
        <v>22</v>
      </c>
      <c r="L6" s="10"/>
      <c r="M6" s="10"/>
      <c r="N6" s="10"/>
      <c r="O6" s="10"/>
      <c r="R6" s="6" t="s">
        <v>383</v>
      </c>
      <c r="T6" s="9" t="s">
        <v>360</v>
      </c>
      <c r="U6" s="9" t="s">
        <v>384</v>
      </c>
      <c r="V6" s="9" t="str">
        <f>T_IND2[[#This Row],[Results]]</f>
        <v xml:space="preserve">Outcome 1: Increased access to education for crisis-affected girls and boys </v>
      </c>
      <c r="W6" s="9" t="s">
        <v>175</v>
      </c>
      <c r="X6" s="9" t="s">
        <v>385</v>
      </c>
      <c r="Y6" s="9" t="s">
        <v>362</v>
      </c>
      <c r="Z6" s="9" t="s">
        <v>363</v>
      </c>
      <c r="AA6" s="9" t="s">
        <v>375</v>
      </c>
      <c r="AB6" s="5" t="s">
        <v>27</v>
      </c>
      <c r="AC6" s="5"/>
      <c r="AD6" s="5"/>
      <c r="AG6" s="202" t="s">
        <v>202</v>
      </c>
      <c r="AH6" s="9" t="s">
        <v>386</v>
      </c>
      <c r="AJ6" s="6" t="s">
        <v>351</v>
      </c>
      <c r="AK6" s="6" t="s">
        <v>387</v>
      </c>
      <c r="AL6" s="6"/>
      <c r="AM6" s="6" t="s">
        <v>177</v>
      </c>
      <c r="AO6" s="3" t="s">
        <v>388</v>
      </c>
      <c r="AS6" s="11" t="s">
        <v>389</v>
      </c>
      <c r="AU6" s="11" t="s">
        <v>390</v>
      </c>
    </row>
    <row r="7" spans="1:48" ht="29.1" hidden="1">
      <c r="A7" s="3" t="s">
        <v>391</v>
      </c>
      <c r="E7" s="2">
        <v>2020</v>
      </c>
      <c r="F7" s="10"/>
      <c r="G7" s="10"/>
      <c r="H7" s="10"/>
      <c r="I7" s="173" t="s">
        <v>392</v>
      </c>
      <c r="J7" s="10"/>
      <c r="K7" s="10"/>
      <c r="L7" s="10"/>
      <c r="M7" s="10"/>
      <c r="N7" s="10"/>
      <c r="O7" s="10"/>
      <c r="R7" s="6" t="s">
        <v>393</v>
      </c>
      <c r="T7" s="9" t="s">
        <v>373</v>
      </c>
      <c r="U7" s="9" t="s">
        <v>394</v>
      </c>
      <c r="V7" s="9" t="str">
        <f>T_IND2[[#This Row],[Results]]</f>
        <v xml:space="preserve">Outcome 2: Strengthened equity and gender equality in education in crisis </v>
      </c>
      <c r="W7" s="9" t="s">
        <v>175</v>
      </c>
      <c r="X7" s="9" t="s">
        <v>395</v>
      </c>
      <c r="Y7" s="9" t="s">
        <v>362</v>
      </c>
      <c r="Z7" s="9" t="s">
        <v>363</v>
      </c>
      <c r="AA7" s="9" t="s">
        <v>375</v>
      </c>
      <c r="AB7" s="5" t="s">
        <v>27</v>
      </c>
      <c r="AC7" s="5"/>
      <c r="AD7" s="5"/>
      <c r="AE7" s="5"/>
      <c r="AG7" s="202" t="s">
        <v>202</v>
      </c>
      <c r="AH7" s="9" t="s">
        <v>396</v>
      </c>
      <c r="AJ7" s="6" t="s">
        <v>351</v>
      </c>
      <c r="AK7" s="6" t="s">
        <v>397</v>
      </c>
      <c r="AL7" s="6"/>
      <c r="AM7" s="6" t="s">
        <v>197</v>
      </c>
      <c r="AO7" s="3" t="s">
        <v>227</v>
      </c>
      <c r="AT7" s="10"/>
      <c r="AU7" s="10"/>
      <c r="AV7" s="10"/>
    </row>
    <row r="8" spans="1:48" ht="57.95" hidden="1">
      <c r="A8" s="3" t="s">
        <v>398</v>
      </c>
      <c r="E8" s="2">
        <v>2021</v>
      </c>
      <c r="F8" s="10"/>
      <c r="G8" s="10"/>
      <c r="H8" s="10"/>
      <c r="I8" s="173" t="s">
        <v>399</v>
      </c>
      <c r="J8" s="10"/>
      <c r="K8" s="10"/>
      <c r="L8" s="10"/>
      <c r="M8" s="10"/>
      <c r="N8" s="10"/>
      <c r="O8" s="10"/>
      <c r="R8" s="6" t="s">
        <v>400</v>
      </c>
      <c r="T8" s="9" t="s">
        <v>383</v>
      </c>
      <c r="U8" s="9" t="s">
        <v>401</v>
      </c>
      <c r="V8" s="9" t="str">
        <f>T_IND2[[#This Row],[Results]]</f>
        <v xml:space="preserve">Outcome 3: Increased continuity and sustainability of education for crisis affected girls and boys </v>
      </c>
      <c r="W8" s="9" t="s">
        <v>175</v>
      </c>
      <c r="X8" s="9" t="s">
        <v>402</v>
      </c>
      <c r="Y8" s="9" t="s">
        <v>362</v>
      </c>
      <c r="Z8" s="9" t="s">
        <v>363</v>
      </c>
      <c r="AA8" s="9" t="s">
        <v>403</v>
      </c>
      <c r="AB8" s="5" t="s">
        <v>27</v>
      </c>
      <c r="AC8" s="5"/>
      <c r="AD8" s="5"/>
      <c r="AE8" s="5"/>
      <c r="AG8" s="202" t="s">
        <v>202</v>
      </c>
      <c r="AH8" s="9" t="s">
        <v>404</v>
      </c>
      <c r="AJ8" s="6" t="s">
        <v>351</v>
      </c>
      <c r="AK8" s="6" t="s">
        <v>405</v>
      </c>
      <c r="AL8" s="6"/>
      <c r="AM8" s="6" t="s">
        <v>406</v>
      </c>
      <c r="AO8" s="3" t="s">
        <v>407</v>
      </c>
      <c r="AT8" s="10"/>
      <c r="AU8" s="10"/>
      <c r="AV8" s="10"/>
    </row>
    <row r="9" spans="1:48" ht="72.599999999999994" hidden="1">
      <c r="E9" s="2">
        <v>2022</v>
      </c>
      <c r="F9" s="10"/>
      <c r="G9" s="10"/>
      <c r="H9" s="10"/>
      <c r="I9" s="173" t="s">
        <v>408</v>
      </c>
      <c r="J9" s="10"/>
      <c r="K9" s="10"/>
      <c r="L9" s="10"/>
      <c r="M9" s="10"/>
      <c r="N9" s="10"/>
      <c r="O9" s="10"/>
      <c r="R9" s="6" t="s">
        <v>409</v>
      </c>
      <c r="T9" s="9" t="s">
        <v>383</v>
      </c>
      <c r="U9" s="9" t="s">
        <v>410</v>
      </c>
      <c r="V9" s="9" t="str">
        <f>T_IND2[[#This Row],[Results]]</f>
        <v xml:space="preserve">Outcome 3: Increased continuity and sustainability of education for crisis affected girls and boys </v>
      </c>
      <c r="W9" s="9" t="s">
        <v>175</v>
      </c>
      <c r="X9" s="9" t="s">
        <v>411</v>
      </c>
      <c r="Y9" s="9" t="s">
        <v>412</v>
      </c>
      <c r="Z9" s="9" t="s">
        <v>363</v>
      </c>
      <c r="AA9" s="9" t="s">
        <v>413</v>
      </c>
      <c r="AB9" s="5" t="s">
        <v>27</v>
      </c>
      <c r="AC9" s="5"/>
      <c r="AD9" s="5"/>
      <c r="AE9" s="5"/>
      <c r="AG9" s="202" t="s">
        <v>202</v>
      </c>
      <c r="AH9" s="9" t="s">
        <v>414</v>
      </c>
      <c r="AJ9" s="6" t="s">
        <v>351</v>
      </c>
      <c r="AK9" s="6" t="s">
        <v>415</v>
      </c>
      <c r="AL9" s="6"/>
      <c r="AM9" s="6" t="s">
        <v>416</v>
      </c>
      <c r="AO9" s="3" t="s">
        <v>261</v>
      </c>
      <c r="AT9" s="10"/>
      <c r="AU9" s="10"/>
      <c r="AV9" s="10"/>
    </row>
    <row r="10" spans="1:48" ht="57.95" hidden="1">
      <c r="E10" s="2">
        <v>2023</v>
      </c>
      <c r="F10" s="10"/>
      <c r="G10" s="10"/>
      <c r="H10" s="10"/>
      <c r="I10" s="173" t="s">
        <v>417</v>
      </c>
      <c r="J10" s="10"/>
      <c r="K10" s="10"/>
      <c r="L10" s="10"/>
      <c r="M10" s="10"/>
      <c r="N10" s="10"/>
      <c r="O10" s="10"/>
      <c r="R10" s="6" t="s">
        <v>418</v>
      </c>
      <c r="T10" s="9" t="s">
        <v>383</v>
      </c>
      <c r="U10" s="9" t="s">
        <v>419</v>
      </c>
      <c r="V10" s="9" t="str">
        <f>T_IND2[[#This Row],[Results]]</f>
        <v xml:space="preserve">Outcome 3: Increased continuity and sustainability of education for crisis affected girls and boys </v>
      </c>
      <c r="W10" s="9" t="s">
        <v>175</v>
      </c>
      <c r="X10" s="9" t="s">
        <v>420</v>
      </c>
      <c r="Y10" s="9" t="s">
        <v>421</v>
      </c>
      <c r="Z10" s="9" t="s">
        <v>363</v>
      </c>
      <c r="AA10" s="9" t="s">
        <v>375</v>
      </c>
      <c r="AB10" s="5" t="s">
        <v>27</v>
      </c>
      <c r="AC10" s="5"/>
      <c r="AD10" s="5"/>
      <c r="AE10" s="5"/>
      <c r="AG10" s="202" t="s">
        <v>202</v>
      </c>
      <c r="AH10" s="9" t="s">
        <v>422</v>
      </c>
      <c r="AJ10" s="6" t="s">
        <v>351</v>
      </c>
      <c r="AK10" s="6" t="s">
        <v>423</v>
      </c>
      <c r="AL10" s="6"/>
      <c r="AM10" s="6" t="s">
        <v>424</v>
      </c>
      <c r="AO10" s="3" t="s">
        <v>183</v>
      </c>
      <c r="AT10" s="10"/>
      <c r="AU10" s="10"/>
      <c r="AV10" s="10"/>
    </row>
    <row r="11" spans="1:48" ht="57.95" hidden="1">
      <c r="F11" s="10"/>
      <c r="G11" s="10"/>
      <c r="H11" s="10"/>
      <c r="I11" s="173" t="s">
        <v>425</v>
      </c>
      <c r="J11" s="10"/>
      <c r="K11" s="10"/>
      <c r="L11" s="10"/>
      <c r="M11" s="10"/>
      <c r="N11" s="10"/>
      <c r="O11" s="10"/>
      <c r="R11" s="6" t="s">
        <v>426</v>
      </c>
      <c r="T11" s="9" t="s">
        <v>383</v>
      </c>
      <c r="U11" s="9" t="s">
        <v>427</v>
      </c>
      <c r="V11" s="9" t="str">
        <f>T_IND2[[#This Row],[Results]]</f>
        <v xml:space="preserve">Outcome 3: Increased continuity and sustainability of education for crisis affected girls and boys </v>
      </c>
      <c r="W11" s="9" t="s">
        <v>428</v>
      </c>
      <c r="X11" s="9" t="s">
        <v>429</v>
      </c>
      <c r="Y11" s="9" t="s">
        <v>430</v>
      </c>
      <c r="Z11" s="9" t="s">
        <v>363</v>
      </c>
      <c r="AA11" s="9" t="s">
        <v>431</v>
      </c>
      <c r="AB11" s="5" t="s">
        <v>27</v>
      </c>
      <c r="AC11" s="5" t="s">
        <v>432</v>
      </c>
      <c r="AD11" s="5"/>
      <c r="AE11" s="5"/>
      <c r="AG11" s="202" t="s">
        <v>202</v>
      </c>
      <c r="AH11" s="9" t="s">
        <v>433</v>
      </c>
      <c r="AJ11" s="6" t="s">
        <v>351</v>
      </c>
      <c r="AK11" s="6" t="s">
        <v>434</v>
      </c>
      <c r="AL11" s="6"/>
      <c r="AM11" s="6" t="s">
        <v>435</v>
      </c>
      <c r="AO11" s="3" t="s">
        <v>436</v>
      </c>
      <c r="AT11" s="10"/>
      <c r="AU11" s="10"/>
      <c r="AV11" s="10"/>
    </row>
    <row r="12" spans="1:48" ht="43.5" hidden="1">
      <c r="F12" s="10"/>
      <c r="G12" s="10"/>
      <c r="H12" s="10"/>
      <c r="I12" s="173" t="s">
        <v>437</v>
      </c>
      <c r="J12" s="10"/>
      <c r="K12" s="10"/>
      <c r="L12" s="10"/>
      <c r="M12" s="10"/>
      <c r="N12" s="10"/>
      <c r="O12" s="10"/>
      <c r="R12" s="6" t="s">
        <v>438</v>
      </c>
      <c r="T12" s="9" t="s">
        <v>393</v>
      </c>
      <c r="U12" s="9" t="s">
        <v>193</v>
      </c>
      <c r="V12" s="9" t="str">
        <f>T_IND2[[#This Row],[Results]]</f>
        <v xml:space="preserve">Outcome 4: Improved learning and skills outcomes for crisis-affected girls and boys </v>
      </c>
      <c r="W12" s="9" t="s">
        <v>175</v>
      </c>
      <c r="X12" s="9" t="s">
        <v>439</v>
      </c>
      <c r="Y12" s="9" t="s">
        <v>362</v>
      </c>
      <c r="Z12" s="9" t="s">
        <v>363</v>
      </c>
      <c r="AA12" s="9" t="s">
        <v>375</v>
      </c>
      <c r="AB12" s="5" t="s">
        <v>346</v>
      </c>
      <c r="AC12" s="5" t="s">
        <v>191</v>
      </c>
      <c r="AD12" s="5"/>
      <c r="AE12" s="5"/>
      <c r="AG12" s="202" t="s">
        <v>202</v>
      </c>
      <c r="AH12" s="9" t="s">
        <v>440</v>
      </c>
      <c r="AJ12" s="6" t="s">
        <v>351</v>
      </c>
      <c r="AK12" s="6" t="s">
        <v>441</v>
      </c>
      <c r="AL12" s="6"/>
      <c r="AM12" s="6" t="s">
        <v>442</v>
      </c>
      <c r="AO12" s="3" t="s">
        <v>443</v>
      </c>
      <c r="AT12" s="10"/>
      <c r="AU12" s="10"/>
      <c r="AV12" s="10"/>
    </row>
    <row r="13" spans="1:48" ht="29.1" hidden="1">
      <c r="I13" s="173" t="s">
        <v>444</v>
      </c>
      <c r="J13" s="10"/>
      <c r="K13" s="10"/>
      <c r="L13" s="10"/>
      <c r="M13" s="10"/>
      <c r="N13" s="10"/>
      <c r="O13" s="10"/>
      <c r="R13" s="6" t="s">
        <v>445</v>
      </c>
      <c r="T13" s="9" t="s">
        <v>393</v>
      </c>
      <c r="U13" s="9" t="s">
        <v>176</v>
      </c>
      <c r="V13" s="9" t="str">
        <f>T_IND2[[#This Row],[Results]]</f>
        <v xml:space="preserve">Outcome 4: Improved learning and skills outcomes for crisis-affected girls and boys </v>
      </c>
      <c r="W13" s="9" t="s">
        <v>428</v>
      </c>
      <c r="X13" s="9" t="s">
        <v>446</v>
      </c>
      <c r="Y13" s="9" t="s">
        <v>362</v>
      </c>
      <c r="Z13" s="9" t="s">
        <v>363</v>
      </c>
      <c r="AA13" s="9" t="s">
        <v>364</v>
      </c>
      <c r="AB13" s="5" t="s">
        <v>346</v>
      </c>
      <c r="AC13" s="5" t="s">
        <v>432</v>
      </c>
      <c r="AD13" s="5"/>
      <c r="AE13" s="5"/>
      <c r="AG13" s="202" t="s">
        <v>202</v>
      </c>
      <c r="AH13" s="9" t="s">
        <v>447</v>
      </c>
      <c r="AJ13" s="6" t="s">
        <v>351</v>
      </c>
      <c r="AK13" s="6" t="s">
        <v>448</v>
      </c>
      <c r="AL13" s="6"/>
      <c r="AM13" s="6"/>
      <c r="AO13" s="3" t="s">
        <v>198</v>
      </c>
    </row>
    <row r="14" spans="1:48" ht="43.5" hidden="1">
      <c r="I14" s="173" t="s">
        <v>449</v>
      </c>
      <c r="J14" s="10"/>
      <c r="K14" s="10"/>
      <c r="L14" s="10"/>
      <c r="M14" s="10"/>
      <c r="N14" s="10"/>
      <c r="O14" s="10"/>
      <c r="T14" s="9" t="s">
        <v>393</v>
      </c>
      <c r="U14" s="9" t="s">
        <v>450</v>
      </c>
      <c r="V14" s="9" t="str">
        <f>T_IND2[[#This Row],[Results]]</f>
        <v xml:space="preserve">Outcome 4: Improved learning and skills outcomes for crisis-affected girls and boys </v>
      </c>
      <c r="W14" s="9" t="s">
        <v>428</v>
      </c>
      <c r="X14" s="9" t="s">
        <v>451</v>
      </c>
      <c r="Y14" s="9" t="s">
        <v>362</v>
      </c>
      <c r="Z14" s="9" t="s">
        <v>363</v>
      </c>
      <c r="AA14" s="9" t="s">
        <v>364</v>
      </c>
      <c r="AB14" s="5" t="s">
        <v>27</v>
      </c>
      <c r="AC14" s="5"/>
      <c r="AD14" s="5"/>
      <c r="AE14" s="5"/>
      <c r="AG14" s="202" t="s">
        <v>202</v>
      </c>
      <c r="AH14" s="9" t="s">
        <v>452</v>
      </c>
      <c r="AJ14" s="6" t="s">
        <v>453</v>
      </c>
      <c r="AK14" s="6" t="s">
        <v>454</v>
      </c>
      <c r="AL14" s="6"/>
      <c r="AM14" s="6"/>
    </row>
    <row r="15" spans="1:48" ht="101.45" hidden="1">
      <c r="I15" s="173" t="s">
        <v>455</v>
      </c>
      <c r="J15" s="10"/>
      <c r="K15" s="10"/>
      <c r="L15" s="10"/>
      <c r="M15" s="10"/>
      <c r="N15" s="10"/>
      <c r="O15" s="10"/>
      <c r="T15" s="9" t="s">
        <v>393</v>
      </c>
      <c r="U15" s="9" t="s">
        <v>456</v>
      </c>
      <c r="V15" s="9" t="str">
        <f>T_IND2[[#This Row],[Results]]</f>
        <v xml:space="preserve">Outcome 4: Improved learning and skills outcomes for crisis-affected girls and boys </v>
      </c>
      <c r="W15" s="9" t="s">
        <v>175</v>
      </c>
      <c r="X15" s="9" t="s">
        <v>457</v>
      </c>
      <c r="Y15" s="9" t="s">
        <v>458</v>
      </c>
      <c r="Z15" s="9" t="s">
        <v>363</v>
      </c>
      <c r="AA15" s="9" t="s">
        <v>364</v>
      </c>
      <c r="AB15" s="5" t="s">
        <v>27</v>
      </c>
      <c r="AC15" s="5" t="s">
        <v>459</v>
      </c>
      <c r="AD15" s="5"/>
      <c r="AE15" s="5"/>
      <c r="AG15" s="202" t="s">
        <v>202</v>
      </c>
      <c r="AH15" s="9" t="s">
        <v>460</v>
      </c>
      <c r="AJ15" s="6" t="s">
        <v>453</v>
      </c>
      <c r="AK15" s="6" t="s">
        <v>461</v>
      </c>
      <c r="AL15" s="6"/>
      <c r="AM15" s="6"/>
    </row>
    <row r="16" spans="1:48" ht="43.5" hidden="1">
      <c r="I16" s="173" t="s">
        <v>462</v>
      </c>
      <c r="J16" s="10"/>
      <c r="K16" s="10"/>
      <c r="L16" s="10"/>
      <c r="M16" s="10"/>
      <c r="N16" s="10"/>
      <c r="O16" s="10"/>
      <c r="T16" s="9" t="s">
        <v>393</v>
      </c>
      <c r="U16" s="9" t="s">
        <v>187</v>
      </c>
      <c r="V16" s="9" t="str">
        <f>T_IND2[[#This Row],[Results]]</f>
        <v xml:space="preserve">Outcome 4: Improved learning and skills outcomes for crisis-affected girls and boys </v>
      </c>
      <c r="W16" s="9" t="s">
        <v>463</v>
      </c>
      <c r="X16" s="9" t="s">
        <v>464</v>
      </c>
      <c r="Y16" s="9" t="s">
        <v>362</v>
      </c>
      <c r="Z16" s="9" t="s">
        <v>363</v>
      </c>
      <c r="AA16" s="9" t="s">
        <v>364</v>
      </c>
      <c r="AB16" s="5" t="s">
        <v>346</v>
      </c>
      <c r="AC16" s="5"/>
      <c r="AD16" s="5"/>
      <c r="AE16" s="5"/>
      <c r="AG16" s="202" t="s">
        <v>202</v>
      </c>
      <c r="AH16" s="9" t="s">
        <v>465</v>
      </c>
      <c r="AJ16" s="6" t="s">
        <v>453</v>
      </c>
      <c r="AK16" s="6" t="s">
        <v>466</v>
      </c>
      <c r="AL16" s="6"/>
      <c r="AM16" s="6"/>
    </row>
    <row r="17" spans="9:39" ht="43.5" hidden="1">
      <c r="I17" s="173" t="s">
        <v>467</v>
      </c>
      <c r="J17" s="10"/>
      <c r="K17" s="10"/>
      <c r="L17" s="10"/>
      <c r="M17" s="10"/>
      <c r="N17" s="10"/>
      <c r="O17" s="10"/>
      <c r="T17" s="9" t="s">
        <v>400</v>
      </c>
      <c r="U17" s="9" t="s">
        <v>468</v>
      </c>
      <c r="V17" s="9" t="str">
        <f>T_IND2[[#This Row],[Results]]</f>
        <v>Outcome 5: Safe and protective learning environment and education ensured for all crisis-affected girls and boys</v>
      </c>
      <c r="W17" s="9" t="s">
        <v>428</v>
      </c>
      <c r="X17" s="9" t="s">
        <v>469</v>
      </c>
      <c r="Y17" s="9" t="s">
        <v>362</v>
      </c>
      <c r="Z17" s="9" t="s">
        <v>363</v>
      </c>
      <c r="AA17" s="9" t="s">
        <v>364</v>
      </c>
      <c r="AB17" s="5" t="s">
        <v>27</v>
      </c>
      <c r="AC17" s="5"/>
      <c r="AD17" s="5"/>
      <c r="AE17" s="5"/>
      <c r="AG17" s="202" t="s">
        <v>202</v>
      </c>
      <c r="AH17" s="9" t="s">
        <v>470</v>
      </c>
      <c r="AJ17" s="6" t="s">
        <v>453</v>
      </c>
      <c r="AK17" s="6" t="s">
        <v>471</v>
      </c>
      <c r="AL17" s="6"/>
      <c r="AM17" s="6"/>
    </row>
    <row r="18" spans="9:39" ht="43.5" hidden="1">
      <c r="I18" s="173" t="s">
        <v>472</v>
      </c>
      <c r="J18" s="10"/>
      <c r="K18" s="10"/>
      <c r="L18" s="10"/>
      <c r="M18" s="10"/>
      <c r="N18" s="10"/>
      <c r="O18" s="10"/>
      <c r="T18" s="9" t="s">
        <v>400</v>
      </c>
      <c r="U18" s="9" t="s">
        <v>473</v>
      </c>
      <c r="V18" s="9" t="str">
        <f>T_IND2[[#This Row],[Results]]</f>
        <v>Outcome 5: Safe and protective learning environment and education ensured for all crisis-affected girls and boys</v>
      </c>
      <c r="W18" s="9" t="s">
        <v>428</v>
      </c>
      <c r="X18" s="9" t="s">
        <v>474</v>
      </c>
      <c r="Y18" s="9" t="s">
        <v>362</v>
      </c>
      <c r="Z18" s="9" t="s">
        <v>363</v>
      </c>
      <c r="AA18" s="9" t="s">
        <v>364</v>
      </c>
      <c r="AB18" s="5" t="s">
        <v>27</v>
      </c>
      <c r="AC18" s="5"/>
      <c r="AD18" s="5"/>
      <c r="AE18" s="5"/>
      <c r="AG18" s="202" t="s">
        <v>202</v>
      </c>
      <c r="AH18" s="9" t="s">
        <v>475</v>
      </c>
      <c r="AJ18" s="6" t="s">
        <v>453</v>
      </c>
      <c r="AK18" s="6" t="s">
        <v>476</v>
      </c>
      <c r="AL18" s="6"/>
      <c r="AM18" s="6"/>
    </row>
    <row r="19" spans="9:39" ht="43.5" hidden="1">
      <c r="I19" s="173" t="s">
        <v>477</v>
      </c>
      <c r="J19" s="10"/>
      <c r="K19" s="10"/>
      <c r="L19" s="10"/>
      <c r="M19" s="10"/>
      <c r="N19" s="10"/>
      <c r="O19" s="10"/>
      <c r="T19" s="9" t="s">
        <v>400</v>
      </c>
      <c r="U19" s="9" t="s">
        <v>478</v>
      </c>
      <c r="V19" s="9" t="str">
        <f>T_IND2[[#This Row],[Results]]</f>
        <v>Outcome 5: Safe and protective learning environment and education ensured for all crisis-affected girls and boys</v>
      </c>
      <c r="W19" s="9" t="s">
        <v>428</v>
      </c>
      <c r="X19" s="9" t="s">
        <v>479</v>
      </c>
      <c r="Y19" s="9" t="s">
        <v>362</v>
      </c>
      <c r="Z19" s="9" t="s">
        <v>363</v>
      </c>
      <c r="AA19" s="9" t="s">
        <v>364</v>
      </c>
      <c r="AB19" s="5" t="s">
        <v>27</v>
      </c>
      <c r="AC19" s="5"/>
      <c r="AD19" s="5"/>
      <c r="AE19" s="5"/>
      <c r="AG19" s="202" t="s">
        <v>202</v>
      </c>
      <c r="AH19" s="9" t="s">
        <v>480</v>
      </c>
      <c r="AJ19" s="6" t="s">
        <v>453</v>
      </c>
      <c r="AK19" s="6" t="s">
        <v>481</v>
      </c>
      <c r="AL19" s="6"/>
      <c r="AM19" s="6"/>
    </row>
    <row r="20" spans="9:39" ht="29.1" hidden="1">
      <c r="I20" s="173" t="s">
        <v>482</v>
      </c>
      <c r="J20" s="10"/>
      <c r="K20" s="10"/>
      <c r="L20" s="10"/>
      <c r="M20" s="10"/>
      <c r="N20" s="10"/>
      <c r="O20" s="10"/>
      <c r="T20" s="9" t="s">
        <v>400</v>
      </c>
      <c r="U20" s="9" t="s">
        <v>483</v>
      </c>
      <c r="V20" s="9" t="str">
        <f>T_IND2[[#This Row],[Results]]</f>
        <v>Outcome 5: Safe and protective learning environment and education ensured for all crisis-affected girls and boys</v>
      </c>
      <c r="W20" s="9" t="s">
        <v>428</v>
      </c>
      <c r="X20" s="9" t="s">
        <v>484</v>
      </c>
      <c r="Y20" s="9" t="s">
        <v>430</v>
      </c>
      <c r="Z20" s="9" t="s">
        <v>363</v>
      </c>
      <c r="AA20" s="9" t="s">
        <v>375</v>
      </c>
      <c r="AB20" s="5" t="s">
        <v>27</v>
      </c>
      <c r="AC20" s="5"/>
      <c r="AD20" s="5"/>
      <c r="AE20" s="5"/>
      <c r="AG20" s="202" t="s">
        <v>202</v>
      </c>
      <c r="AH20" s="9" t="s">
        <v>485</v>
      </c>
      <c r="AJ20" s="6" t="s">
        <v>453</v>
      </c>
      <c r="AK20" s="6" t="s">
        <v>486</v>
      </c>
      <c r="AL20" s="6"/>
      <c r="AM20" s="6"/>
    </row>
    <row r="21" spans="9:39" ht="101.45" hidden="1">
      <c r="I21" s="173" t="s">
        <v>487</v>
      </c>
      <c r="J21" s="10"/>
      <c r="K21" s="10"/>
      <c r="L21" s="10"/>
      <c r="M21" s="10"/>
      <c r="N21" s="10"/>
      <c r="O21" s="10"/>
      <c r="T21" s="9" t="s">
        <v>409</v>
      </c>
      <c r="U21" s="9" t="s">
        <v>488</v>
      </c>
      <c r="V21" s="9" t="str">
        <f>T_IND2[[#This Row],[Results]]</f>
        <v xml:space="preserve">SYSTEMIC OUTCOME 1: Increased political support to education for crisis-affected girls and boys </v>
      </c>
      <c r="W21" s="9" t="s">
        <v>428</v>
      </c>
      <c r="X21" s="9" t="s">
        <v>489</v>
      </c>
      <c r="Y21" s="9" t="s">
        <v>490</v>
      </c>
      <c r="Z21" s="9" t="s">
        <v>491</v>
      </c>
      <c r="AA21" s="9"/>
      <c r="AB21" s="5" t="s">
        <v>27</v>
      </c>
      <c r="AC21" s="5"/>
      <c r="AD21" s="5"/>
      <c r="AE21" s="5"/>
      <c r="AG21" s="202" t="s">
        <v>202</v>
      </c>
      <c r="AH21" s="9" t="s">
        <v>492</v>
      </c>
      <c r="AJ21" s="6" t="s">
        <v>453</v>
      </c>
      <c r="AK21" s="6" t="s">
        <v>493</v>
      </c>
      <c r="AL21" s="6"/>
      <c r="AM21" s="6"/>
    </row>
    <row r="22" spans="9:39" ht="57.95" hidden="1">
      <c r="I22" s="173" t="s">
        <v>494</v>
      </c>
      <c r="J22" s="10"/>
      <c r="K22" s="10"/>
      <c r="L22" s="10"/>
      <c r="M22" s="10"/>
      <c r="N22" s="10"/>
      <c r="O22" s="10"/>
      <c r="R22" s="8"/>
      <c r="T22" s="9" t="s">
        <v>409</v>
      </c>
      <c r="U22" s="9" t="s">
        <v>495</v>
      </c>
      <c r="V22" s="9" t="str">
        <f>T_IND2[[#This Row],[Results]]</f>
        <v xml:space="preserve">SYSTEMIC OUTCOME 1: Increased political support to education for crisis-affected girls and boys </v>
      </c>
      <c r="W22" s="9" t="s">
        <v>428</v>
      </c>
      <c r="X22" s="9" t="s">
        <v>496</v>
      </c>
      <c r="Y22" s="9" t="s">
        <v>490</v>
      </c>
      <c r="Z22" s="9" t="s">
        <v>497</v>
      </c>
      <c r="AA22" s="9"/>
      <c r="AB22" s="5" t="s">
        <v>27</v>
      </c>
      <c r="AC22" s="5"/>
      <c r="AD22" s="5"/>
      <c r="AE22" s="5"/>
      <c r="AG22" s="202" t="s">
        <v>175</v>
      </c>
      <c r="AH22" s="9" t="s">
        <v>204</v>
      </c>
      <c r="AJ22" s="6" t="s">
        <v>453</v>
      </c>
      <c r="AK22" s="6" t="s">
        <v>498</v>
      </c>
      <c r="AL22" s="6"/>
      <c r="AM22" s="6"/>
    </row>
    <row r="23" spans="9:39" ht="29.1" hidden="1">
      <c r="I23" s="173" t="s">
        <v>499</v>
      </c>
      <c r="J23" s="10"/>
      <c r="K23" s="10"/>
      <c r="L23" s="10"/>
      <c r="M23" s="10"/>
      <c r="N23" s="10"/>
      <c r="O23" s="10"/>
      <c r="R23" s="8"/>
      <c r="T23" s="9" t="s">
        <v>418</v>
      </c>
      <c r="U23" s="9" t="s">
        <v>500</v>
      </c>
      <c r="V23" s="9" t="str">
        <f>T_IND2[[#This Row],[Results]]</f>
        <v>SYSTEMIC OUTCOME 2: Increased education in emergencies funding for populations in need</v>
      </c>
      <c r="W23" s="9" t="s">
        <v>202</v>
      </c>
      <c r="X23" s="9" t="s">
        <v>501</v>
      </c>
      <c r="Y23" s="9" t="s">
        <v>490</v>
      </c>
      <c r="Z23" s="9" t="s">
        <v>502</v>
      </c>
      <c r="AA23" s="9" t="s">
        <v>503</v>
      </c>
      <c r="AB23" s="5" t="s">
        <v>27</v>
      </c>
      <c r="AC23" s="5"/>
      <c r="AD23" s="5"/>
      <c r="AE23" s="5"/>
      <c r="AG23" s="202" t="s">
        <v>175</v>
      </c>
      <c r="AH23" s="9" t="s">
        <v>504</v>
      </c>
      <c r="AJ23" s="6" t="s">
        <v>453</v>
      </c>
      <c r="AK23" s="6" t="s">
        <v>505</v>
      </c>
      <c r="AL23" s="6"/>
      <c r="AM23" s="6"/>
    </row>
    <row r="24" spans="9:39" ht="29.1" hidden="1">
      <c r="I24" s="173" t="s">
        <v>506</v>
      </c>
      <c r="J24" s="10"/>
      <c r="K24" s="10"/>
      <c r="L24" s="10"/>
      <c r="M24" s="10"/>
      <c r="N24" s="10"/>
      <c r="O24" s="10"/>
      <c r="R24" s="8"/>
      <c r="T24" s="9" t="s">
        <v>418</v>
      </c>
      <c r="U24" s="9" t="s">
        <v>507</v>
      </c>
      <c r="V24" s="9" t="str">
        <f>T_IND2[[#This Row],[Results]]</f>
        <v>SYSTEMIC OUTCOME 2: Increased education in emergencies funding for populations in need</v>
      </c>
      <c r="W24" s="9" t="s">
        <v>428</v>
      </c>
      <c r="X24" s="9" t="s">
        <v>508</v>
      </c>
      <c r="Y24" s="9" t="s">
        <v>362</v>
      </c>
      <c r="Z24" s="9" t="s">
        <v>502</v>
      </c>
      <c r="AA24" s="9"/>
      <c r="AB24" s="5" t="s">
        <v>27</v>
      </c>
      <c r="AC24" s="5"/>
      <c r="AD24" s="5"/>
      <c r="AE24" s="5"/>
      <c r="AG24" s="202" t="s">
        <v>175</v>
      </c>
      <c r="AH24" s="9" t="s">
        <v>509</v>
      </c>
      <c r="AJ24" s="6" t="s">
        <v>510</v>
      </c>
      <c r="AK24" s="6" t="s">
        <v>511</v>
      </c>
      <c r="AL24" s="6"/>
      <c r="AM24" s="6"/>
    </row>
    <row r="25" spans="9:39" ht="29.1" hidden="1">
      <c r="I25" s="173" t="s">
        <v>512</v>
      </c>
      <c r="J25" s="10"/>
      <c r="K25" s="10"/>
      <c r="L25" s="10"/>
      <c r="M25" s="10"/>
      <c r="N25" s="10"/>
      <c r="O25" s="10"/>
      <c r="R25" s="8"/>
      <c r="T25" s="9" t="s">
        <v>426</v>
      </c>
      <c r="U25" s="9" t="s">
        <v>513</v>
      </c>
      <c r="V25" s="9" t="str">
        <f>T_IND2[[#This Row],[Results]]</f>
        <v xml:space="preserve">SYSTEMIC OUTCOME 3: Joint, locally owned planning and timely response, inclusive of humanitarian and development partners </v>
      </c>
      <c r="W25" s="9" t="s">
        <v>428</v>
      </c>
      <c r="X25" s="9" t="s">
        <v>514</v>
      </c>
      <c r="Y25" s="9" t="s">
        <v>515</v>
      </c>
      <c r="Z25" s="9" t="s">
        <v>502</v>
      </c>
      <c r="AA25" s="9"/>
      <c r="AB25" s="5" t="s">
        <v>27</v>
      </c>
      <c r="AC25" s="5"/>
      <c r="AD25" s="5"/>
      <c r="AE25" s="5"/>
      <c r="AG25" s="202" t="s">
        <v>175</v>
      </c>
      <c r="AH25" s="9" t="s">
        <v>516</v>
      </c>
      <c r="AJ25" s="6" t="s">
        <v>510</v>
      </c>
      <c r="AK25" s="6" t="s">
        <v>517</v>
      </c>
      <c r="AL25" s="6"/>
      <c r="AM25" s="6"/>
    </row>
    <row r="26" spans="9:39" ht="29.1" hidden="1">
      <c r="I26" s="173" t="s">
        <v>518</v>
      </c>
      <c r="J26" s="10"/>
      <c r="K26" s="10"/>
      <c r="L26" s="10"/>
      <c r="M26" s="10"/>
      <c r="N26" s="10"/>
      <c r="O26" s="10"/>
      <c r="R26" s="8"/>
      <c r="T26" s="9" t="s">
        <v>438</v>
      </c>
      <c r="U26" s="9" t="s">
        <v>519</v>
      </c>
      <c r="V26" s="9" t="str">
        <f>T_IND2[[#This Row],[Results]]</f>
        <v xml:space="preserve">SYSTEMIC OUTCOME 4: Strengthened local and global capacity for analysis, programming, monitoring and evaluation </v>
      </c>
      <c r="W26" s="9" t="s">
        <v>428</v>
      </c>
      <c r="X26" s="9" t="s">
        <v>520</v>
      </c>
      <c r="Y26" s="9" t="s">
        <v>362</v>
      </c>
      <c r="Z26" s="9" t="s">
        <v>363</v>
      </c>
      <c r="AA26" s="9" t="s">
        <v>375</v>
      </c>
      <c r="AB26" s="5" t="s">
        <v>27</v>
      </c>
      <c r="AC26" s="5"/>
      <c r="AD26" s="5"/>
      <c r="AE26" s="5"/>
      <c r="AG26" s="202" t="s">
        <v>175</v>
      </c>
      <c r="AH26" s="9" t="s">
        <v>521</v>
      </c>
      <c r="AJ26" s="6" t="s">
        <v>510</v>
      </c>
      <c r="AK26" s="6" t="s">
        <v>522</v>
      </c>
      <c r="AL26" s="6"/>
      <c r="AM26" s="6"/>
    </row>
    <row r="27" spans="9:39" ht="43.5" hidden="1">
      <c r="I27" s="173" t="s">
        <v>523</v>
      </c>
      <c r="J27" s="10"/>
      <c r="K27" s="10"/>
      <c r="L27" s="10"/>
      <c r="M27" s="10"/>
      <c r="N27" s="10"/>
      <c r="O27" s="10"/>
      <c r="R27" s="8"/>
      <c r="T27" s="9" t="s">
        <v>438</v>
      </c>
      <c r="U27" s="9" t="s">
        <v>524</v>
      </c>
      <c r="V27" s="9" t="str">
        <f>T_IND2[[#This Row],[Results]]</f>
        <v xml:space="preserve">SYSTEMIC OUTCOME 4: Strengthened local and global capacity for analysis, programming, monitoring and evaluation </v>
      </c>
      <c r="W27" s="9" t="s">
        <v>428</v>
      </c>
      <c r="X27" s="9" t="s">
        <v>525</v>
      </c>
      <c r="Y27" s="9" t="s">
        <v>362</v>
      </c>
      <c r="Z27" s="9" t="s">
        <v>363</v>
      </c>
      <c r="AA27" s="9" t="s">
        <v>375</v>
      </c>
      <c r="AB27" s="5" t="s">
        <v>27</v>
      </c>
      <c r="AC27" s="5"/>
      <c r="AD27" s="5"/>
      <c r="AE27" s="5"/>
      <c r="AG27" s="202" t="s">
        <v>175</v>
      </c>
      <c r="AH27" s="9" t="s">
        <v>526</v>
      </c>
      <c r="AJ27" s="6" t="s">
        <v>510</v>
      </c>
      <c r="AK27" s="6" t="s">
        <v>527</v>
      </c>
      <c r="AL27" s="6"/>
      <c r="AM27" s="6"/>
    </row>
    <row r="28" spans="9:39" ht="43.5" hidden="1">
      <c r="I28" s="173" t="s">
        <v>528</v>
      </c>
      <c r="J28" s="10"/>
      <c r="K28" s="10"/>
      <c r="L28" s="10"/>
      <c r="M28" s="10"/>
      <c r="N28" s="10"/>
      <c r="O28" s="10"/>
      <c r="R28" s="8"/>
      <c r="T28" s="9"/>
      <c r="U28" s="241" t="s">
        <v>196</v>
      </c>
      <c r="V28" s="9">
        <f>T_IND2[[#This Row],[Results]]</f>
        <v>0</v>
      </c>
      <c r="W28" s="9"/>
      <c r="X28" s="9"/>
      <c r="Y28" s="9"/>
      <c r="Z28" s="9"/>
      <c r="AA28" s="9"/>
      <c r="AB28" s="242"/>
      <c r="AC28" s="5"/>
      <c r="AD28" s="5"/>
      <c r="AE28" s="5"/>
      <c r="AG28" s="202" t="s">
        <v>175</v>
      </c>
      <c r="AH28" s="9" t="s">
        <v>529</v>
      </c>
      <c r="AJ28" s="6" t="s">
        <v>510</v>
      </c>
      <c r="AK28" s="6" t="s">
        <v>530</v>
      </c>
      <c r="AL28" s="6"/>
      <c r="AM28" s="6"/>
    </row>
    <row r="29" spans="9:39" ht="72.599999999999994">
      <c r="I29" s="173" t="s">
        <v>31</v>
      </c>
      <c r="J29" s="10"/>
      <c r="K29" s="10"/>
      <c r="L29" s="10"/>
      <c r="M29" s="10"/>
      <c r="N29" s="10"/>
      <c r="O29" s="10"/>
      <c r="R29" s="8"/>
      <c r="T29" s="9" t="s">
        <v>438</v>
      </c>
      <c r="U29" s="9" t="s">
        <v>531</v>
      </c>
      <c r="V29" s="9" t="str">
        <f>T_IND2[[#This Row],[Results]]</f>
        <v xml:space="preserve">SYSTEMIC OUTCOME 4: Strengthened local and global capacity for analysis, programming, monitoring and evaluation </v>
      </c>
      <c r="W29" s="9" t="s">
        <v>428</v>
      </c>
      <c r="X29" s="9" t="s">
        <v>532</v>
      </c>
      <c r="Y29" s="9" t="s">
        <v>533</v>
      </c>
      <c r="Z29" s="9" t="s">
        <v>363</v>
      </c>
      <c r="AA29" s="9" t="s">
        <v>534</v>
      </c>
      <c r="AB29" s="5" t="s">
        <v>27</v>
      </c>
      <c r="AC29" s="5" t="s">
        <v>432</v>
      </c>
      <c r="AD29" s="5"/>
      <c r="AE29" s="5"/>
      <c r="AG29" s="202" t="s">
        <v>175</v>
      </c>
      <c r="AH29" s="9" t="s">
        <v>535</v>
      </c>
      <c r="AJ29" s="6" t="s">
        <v>510</v>
      </c>
      <c r="AK29" s="6" t="s">
        <v>536</v>
      </c>
      <c r="AL29" s="6"/>
      <c r="AM29" s="6"/>
    </row>
    <row r="30" spans="9:39" ht="29.1" hidden="1">
      <c r="I30" s="173" t="s">
        <v>537</v>
      </c>
      <c r="J30" s="10"/>
      <c r="K30" s="10"/>
      <c r="L30" s="10"/>
      <c r="M30" s="10"/>
      <c r="N30" s="10"/>
      <c r="O30" s="10"/>
      <c r="R30" s="8"/>
      <c r="T30" s="240"/>
      <c r="V30" s="9"/>
      <c r="W30" s="3" t="s">
        <v>463</v>
      </c>
      <c r="X30" s="9"/>
      <c r="AB30" s="5" t="s">
        <v>27</v>
      </c>
      <c r="AC30" s="5"/>
      <c r="AD30" s="5"/>
      <c r="AE30" s="5"/>
      <c r="AG30" s="202" t="s">
        <v>175</v>
      </c>
      <c r="AH30" s="9" t="s">
        <v>538</v>
      </c>
      <c r="AJ30" s="6" t="s">
        <v>510</v>
      </c>
      <c r="AK30" s="6" t="s">
        <v>539</v>
      </c>
      <c r="AL30" s="6"/>
      <c r="AM30" s="6"/>
    </row>
    <row r="31" spans="9:39" ht="57.95" hidden="1">
      <c r="I31" s="173" t="s">
        <v>540</v>
      </c>
      <c r="J31" s="10"/>
      <c r="K31" s="10"/>
      <c r="L31" s="10"/>
      <c r="M31" s="10"/>
      <c r="N31" s="10"/>
      <c r="O31" s="10"/>
      <c r="R31" s="8"/>
      <c r="U31" s="9"/>
      <c r="V31" s="9"/>
      <c r="W31" s="3"/>
      <c r="X31" s="9"/>
      <c r="AC31" s="5"/>
      <c r="AD31" s="5"/>
      <c r="AE31" s="5"/>
      <c r="AG31" s="202" t="s">
        <v>175</v>
      </c>
      <c r="AH31" s="9" t="s">
        <v>541</v>
      </c>
      <c r="AJ31" s="6" t="s">
        <v>542</v>
      </c>
      <c r="AK31" s="6" t="s">
        <v>543</v>
      </c>
      <c r="AL31" s="6"/>
      <c r="AM31" s="6"/>
    </row>
    <row r="32" spans="9:39" ht="29.1" hidden="1">
      <c r="I32" s="173" t="s">
        <v>544</v>
      </c>
      <c r="J32" s="10"/>
      <c r="K32" s="10"/>
      <c r="L32" s="10"/>
      <c r="M32" s="10"/>
      <c r="N32" s="10"/>
      <c r="O32" s="10"/>
      <c r="R32" s="8"/>
      <c r="U32" s="9"/>
      <c r="V32" s="9"/>
      <c r="W32" s="3"/>
      <c r="X32" s="9"/>
      <c r="AC32" s="5"/>
      <c r="AD32" s="5"/>
      <c r="AE32" s="5"/>
      <c r="AG32" s="202" t="s">
        <v>175</v>
      </c>
      <c r="AH32" s="9" t="s">
        <v>545</v>
      </c>
      <c r="AJ32" s="6" t="s">
        <v>542</v>
      </c>
      <c r="AK32" s="6" t="s">
        <v>546</v>
      </c>
      <c r="AL32" s="6"/>
      <c r="AM32" s="6"/>
    </row>
    <row r="33" spans="9:39" ht="43.5" hidden="1">
      <c r="I33" s="173" t="s">
        <v>547</v>
      </c>
      <c r="J33" s="10"/>
      <c r="K33" s="10"/>
      <c r="L33" s="10"/>
      <c r="M33" s="10"/>
      <c r="N33" s="10"/>
      <c r="O33" s="10"/>
      <c r="R33" s="8"/>
      <c r="U33" s="9"/>
      <c r="V33" s="9"/>
      <c r="W33" s="3"/>
      <c r="X33" s="9"/>
      <c r="AC33" s="5"/>
      <c r="AD33" s="5"/>
      <c r="AE33" s="5"/>
      <c r="AG33" s="202"/>
      <c r="AJ33" s="6" t="s">
        <v>548</v>
      </c>
      <c r="AK33" s="6" t="s">
        <v>549</v>
      </c>
      <c r="AL33" s="6"/>
      <c r="AM33" s="6"/>
    </row>
    <row r="34" spans="9:39" ht="29.1" hidden="1">
      <c r="I34" s="173" t="s">
        <v>550</v>
      </c>
      <c r="J34" s="10"/>
      <c r="K34" s="10"/>
      <c r="L34" s="10"/>
      <c r="M34" s="10"/>
      <c r="N34" s="10"/>
      <c r="O34" s="10"/>
      <c r="R34" s="8"/>
      <c r="U34" s="9"/>
      <c r="V34" s="9"/>
      <c r="W34" s="3"/>
      <c r="X34" s="9"/>
      <c r="AC34" s="5"/>
      <c r="AD34" s="5"/>
      <c r="AE34" s="5"/>
      <c r="AG34" s="202" t="s">
        <v>175</v>
      </c>
      <c r="AH34" s="9" t="s">
        <v>551</v>
      </c>
      <c r="AJ34" s="6" t="s">
        <v>548</v>
      </c>
      <c r="AK34" s="6" t="s">
        <v>552</v>
      </c>
      <c r="AL34" s="6"/>
      <c r="AM34" s="6"/>
    </row>
    <row r="35" spans="9:39" ht="29.1" hidden="1">
      <c r="I35" s="173" t="s">
        <v>553</v>
      </c>
      <c r="J35" s="10"/>
      <c r="K35" s="10"/>
      <c r="L35" s="10"/>
      <c r="M35" s="10"/>
      <c r="N35" s="10"/>
      <c r="O35" s="10"/>
      <c r="R35" s="8"/>
      <c r="U35" s="9"/>
      <c r="V35" s="9"/>
      <c r="W35" s="3"/>
      <c r="X35" s="9"/>
      <c r="AC35" s="5"/>
      <c r="AG35" s="202" t="s">
        <v>175</v>
      </c>
      <c r="AH35" s="9" t="s">
        <v>554</v>
      </c>
      <c r="AJ35" s="6" t="s">
        <v>548</v>
      </c>
      <c r="AK35" s="6" t="s">
        <v>555</v>
      </c>
      <c r="AL35" s="6"/>
      <c r="AM35" s="6"/>
    </row>
    <row r="36" spans="9:39" ht="43.5" hidden="1">
      <c r="I36" s="173" t="s">
        <v>556</v>
      </c>
      <c r="J36" s="10"/>
      <c r="K36" s="10"/>
      <c r="L36" s="10"/>
      <c r="M36" s="10"/>
      <c r="N36" s="10"/>
      <c r="O36" s="10"/>
      <c r="R36" s="8"/>
      <c r="AG36" s="202" t="s">
        <v>175</v>
      </c>
      <c r="AH36" s="9" t="s">
        <v>557</v>
      </c>
      <c r="AJ36" s="6" t="s">
        <v>548</v>
      </c>
      <c r="AK36" s="6" t="s">
        <v>558</v>
      </c>
      <c r="AL36" s="6"/>
      <c r="AM36" s="6"/>
    </row>
    <row r="37" spans="9:39" ht="43.5" hidden="1">
      <c r="I37" s="173" t="s">
        <v>559</v>
      </c>
      <c r="J37" s="10"/>
      <c r="K37" s="10"/>
      <c r="L37" s="10"/>
      <c r="M37" s="10"/>
      <c r="N37" s="10"/>
      <c r="O37" s="10"/>
      <c r="R37" s="8"/>
      <c r="AG37" s="202" t="s">
        <v>175</v>
      </c>
      <c r="AH37" s="9" t="s">
        <v>560</v>
      </c>
      <c r="AJ37" s="6" t="s">
        <v>548</v>
      </c>
      <c r="AK37" s="6" t="s">
        <v>561</v>
      </c>
      <c r="AL37" s="6"/>
      <c r="AM37" s="6"/>
    </row>
    <row r="38" spans="9:39" ht="29.1" hidden="1">
      <c r="I38" s="173" t="s">
        <v>562</v>
      </c>
      <c r="J38" s="10"/>
      <c r="K38" s="10"/>
      <c r="L38" s="10"/>
      <c r="M38" s="10"/>
      <c r="N38" s="10"/>
      <c r="O38" s="10"/>
      <c r="R38" s="8"/>
      <c r="AG38" s="202" t="s">
        <v>175</v>
      </c>
      <c r="AH38" s="9" t="s">
        <v>563</v>
      </c>
      <c r="AJ38" s="6" t="s">
        <v>564</v>
      </c>
      <c r="AK38" s="6" t="s">
        <v>565</v>
      </c>
      <c r="AL38" s="6"/>
      <c r="AM38" s="6"/>
    </row>
    <row r="39" spans="9:39" ht="29.1" hidden="1">
      <c r="I39" s="173" t="s">
        <v>566</v>
      </c>
      <c r="J39" s="10"/>
      <c r="K39" s="10"/>
      <c r="L39" s="10"/>
      <c r="M39" s="10"/>
      <c r="N39" s="10"/>
      <c r="O39" s="10"/>
      <c r="R39" s="8"/>
      <c r="AG39" s="202" t="s">
        <v>175</v>
      </c>
      <c r="AH39" s="9" t="s">
        <v>567</v>
      </c>
      <c r="AJ39" s="6" t="s">
        <v>564</v>
      </c>
      <c r="AK39" s="6" t="s">
        <v>568</v>
      </c>
      <c r="AL39" s="6"/>
      <c r="AM39" s="6"/>
    </row>
    <row r="40" spans="9:39" ht="29.1" hidden="1">
      <c r="I40" s="173" t="s">
        <v>569</v>
      </c>
      <c r="R40" s="8"/>
      <c r="AG40" s="202" t="s">
        <v>175</v>
      </c>
      <c r="AH40" s="9" t="s">
        <v>570</v>
      </c>
      <c r="AJ40" s="6" t="s">
        <v>564</v>
      </c>
      <c r="AK40" s="6" t="s">
        <v>571</v>
      </c>
      <c r="AL40" s="6"/>
      <c r="AM40" s="6"/>
    </row>
    <row r="41" spans="9:39" ht="57.95" hidden="1">
      <c r="I41" s="173"/>
      <c r="R41" s="8"/>
      <c r="AG41" s="202" t="s">
        <v>175</v>
      </c>
      <c r="AH41" s="9" t="s">
        <v>572</v>
      </c>
    </row>
    <row r="42" spans="9:39" ht="29.1">
      <c r="R42" s="8"/>
      <c r="AG42" s="202" t="s">
        <v>175</v>
      </c>
      <c r="AH42" s="9" t="s">
        <v>573</v>
      </c>
    </row>
    <row r="43" spans="9:39">
      <c r="R43" s="8"/>
      <c r="AG43" s="202" t="s">
        <v>175</v>
      </c>
      <c r="AH43" s="9" t="s">
        <v>574</v>
      </c>
    </row>
    <row r="44" spans="9:39">
      <c r="R44" s="8"/>
      <c r="AG44" s="202" t="s">
        <v>175</v>
      </c>
      <c r="AH44" s="9" t="s">
        <v>575</v>
      </c>
    </row>
    <row r="45" spans="9:39" ht="29.1">
      <c r="R45" s="8"/>
      <c r="AG45" s="202" t="s">
        <v>175</v>
      </c>
      <c r="AH45" s="9" t="s">
        <v>576</v>
      </c>
    </row>
    <row r="46" spans="9:39">
      <c r="R46" s="8"/>
    </row>
    <row r="47" spans="9:39">
      <c r="R47" s="8"/>
    </row>
    <row r="48" spans="9:39">
      <c r="R48" s="8"/>
    </row>
    <row r="49" spans="18:31">
      <c r="R49" s="8"/>
    </row>
    <row r="50" spans="18:31">
      <c r="R50" s="8"/>
    </row>
    <row r="51" spans="18:31">
      <c r="R51" s="8"/>
    </row>
    <row r="52" spans="18:31">
      <c r="R52" s="8"/>
    </row>
    <row r="53" spans="18:31">
      <c r="R53" s="8"/>
    </row>
    <row r="54" spans="18:31">
      <c r="R54" s="8"/>
    </row>
    <row r="55" spans="18:31">
      <c r="R55" s="8"/>
    </row>
    <row r="56" spans="18:31">
      <c r="R56" s="8"/>
    </row>
    <row r="57" spans="18:31">
      <c r="R57" s="8"/>
    </row>
    <row r="58" spans="18:31">
      <c r="R58" s="8"/>
    </row>
    <row r="63" spans="18:31" ht="18.600000000000001">
      <c r="AD63" s="215"/>
      <c r="AE63" s="215"/>
    </row>
    <row r="64" spans="18:31" ht="18.600000000000001">
      <c r="T64" s="392" t="s">
        <v>577</v>
      </c>
      <c r="U64" s="392"/>
      <c r="V64" s="392"/>
      <c r="W64" s="392"/>
      <c r="X64" s="392"/>
      <c r="Y64" s="392"/>
      <c r="Z64" s="392"/>
      <c r="AA64" s="392"/>
      <c r="AB64" s="392"/>
      <c r="AC64" s="392"/>
    </row>
    <row r="66" spans="20:31">
      <c r="AD66" s="165"/>
      <c r="AE66" s="165"/>
    </row>
    <row r="67" spans="20:31" ht="101.45">
      <c r="T67" s="53" t="s">
        <v>578</v>
      </c>
      <c r="U67" s="54" t="s">
        <v>579</v>
      </c>
      <c r="V67" s="54"/>
      <c r="W67" s="54" t="s">
        <v>580</v>
      </c>
      <c r="X67" s="54" t="s">
        <v>581</v>
      </c>
      <c r="Y67" s="54" t="s">
        <v>362</v>
      </c>
      <c r="Z67" s="54" t="s">
        <v>363</v>
      </c>
      <c r="AA67" s="54" t="s">
        <v>582</v>
      </c>
      <c r="AB67" s="57" t="s">
        <v>346</v>
      </c>
      <c r="AC67" s="55"/>
      <c r="AD67" s="165"/>
      <c r="AE67" s="165"/>
    </row>
    <row r="68" spans="20:31" ht="29.1">
      <c r="T68" s="53" t="s">
        <v>360</v>
      </c>
      <c r="U68" s="54" t="s">
        <v>583</v>
      </c>
      <c r="V68" s="54"/>
      <c r="W68" s="54" t="s">
        <v>202</v>
      </c>
      <c r="X68" s="54" t="s">
        <v>584</v>
      </c>
      <c r="Y68" s="54" t="s">
        <v>585</v>
      </c>
      <c r="Z68" s="54" t="s">
        <v>363</v>
      </c>
      <c r="AA68" s="54" t="s">
        <v>375</v>
      </c>
      <c r="AB68" s="51" t="s">
        <v>586</v>
      </c>
      <c r="AC68" s="55"/>
      <c r="AD68" s="5"/>
      <c r="AE68" s="5"/>
    </row>
    <row r="69" spans="20:31" ht="29.1">
      <c r="T69" s="49" t="s">
        <v>445</v>
      </c>
      <c r="U69" s="50" t="s">
        <v>587</v>
      </c>
      <c r="V69" s="50"/>
      <c r="W69" s="50" t="s">
        <v>202</v>
      </c>
      <c r="X69" s="50" t="s">
        <v>588</v>
      </c>
      <c r="Y69" s="50" t="s">
        <v>362</v>
      </c>
      <c r="Z69" s="50" t="s">
        <v>502</v>
      </c>
      <c r="AA69" s="50"/>
      <c r="AB69" s="51" t="s">
        <v>586</v>
      </c>
      <c r="AC69" s="52"/>
      <c r="AD69" s="165"/>
      <c r="AE69" s="165"/>
    </row>
    <row r="70" spans="20:31" ht="29.1">
      <c r="T70" s="53" t="s">
        <v>445</v>
      </c>
      <c r="U70" s="54" t="s">
        <v>589</v>
      </c>
      <c r="V70" s="54"/>
      <c r="W70" s="54" t="s">
        <v>202</v>
      </c>
      <c r="X70" s="54" t="s">
        <v>590</v>
      </c>
      <c r="Y70" s="54" t="s">
        <v>362</v>
      </c>
      <c r="Z70" s="54" t="s">
        <v>502</v>
      </c>
      <c r="AA70" s="54"/>
      <c r="AB70" s="51" t="s">
        <v>586</v>
      </c>
      <c r="AC70" s="55"/>
      <c r="AD70" s="5"/>
      <c r="AE70" s="5"/>
    </row>
    <row r="71" spans="20:31" ht="29.1">
      <c r="T71" s="49" t="s">
        <v>445</v>
      </c>
      <c r="U71" s="50" t="s">
        <v>591</v>
      </c>
      <c r="V71" s="50"/>
      <c r="W71" s="50" t="s">
        <v>202</v>
      </c>
      <c r="X71" s="50" t="s">
        <v>592</v>
      </c>
      <c r="Y71" s="50" t="s">
        <v>593</v>
      </c>
      <c r="Z71" s="50" t="s">
        <v>502</v>
      </c>
      <c r="AA71" s="50"/>
      <c r="AB71" s="51" t="s">
        <v>586</v>
      </c>
      <c r="AC71" s="52"/>
      <c r="AD71" s="165"/>
      <c r="AE71" s="165"/>
    </row>
    <row r="72" spans="20:31" ht="29.1">
      <c r="T72" s="53" t="s">
        <v>445</v>
      </c>
      <c r="U72" s="54" t="s">
        <v>594</v>
      </c>
      <c r="V72" s="54"/>
      <c r="W72" s="54" t="s">
        <v>202</v>
      </c>
      <c r="X72" s="54" t="s">
        <v>595</v>
      </c>
      <c r="Y72" s="54" t="s">
        <v>593</v>
      </c>
      <c r="Z72" s="54" t="s">
        <v>502</v>
      </c>
      <c r="AA72" s="54"/>
      <c r="AB72" s="51" t="s">
        <v>586</v>
      </c>
      <c r="AC72" s="55"/>
      <c r="AD72" s="5"/>
      <c r="AE72" s="5"/>
    </row>
    <row r="73" spans="20:31" ht="29.1">
      <c r="T73" s="49" t="s">
        <v>445</v>
      </c>
      <c r="U73" s="50" t="s">
        <v>596</v>
      </c>
      <c r="V73" s="50"/>
      <c r="W73" s="50" t="s">
        <v>428</v>
      </c>
      <c r="X73" s="50" t="s">
        <v>597</v>
      </c>
      <c r="Y73" s="50" t="s">
        <v>598</v>
      </c>
      <c r="Z73" s="50" t="s">
        <v>502</v>
      </c>
      <c r="AA73" s="50"/>
      <c r="AB73" s="51" t="s">
        <v>586</v>
      </c>
      <c r="AC73" s="52"/>
      <c r="AD73" s="165"/>
      <c r="AE73" s="165"/>
    </row>
    <row r="74" spans="20:31" ht="43.5">
      <c r="T74" s="48" t="s">
        <v>445</v>
      </c>
      <c r="U74" s="54" t="s">
        <v>599</v>
      </c>
      <c r="V74" s="54"/>
      <c r="W74" s="56" t="s">
        <v>463</v>
      </c>
      <c r="X74" s="54" t="s">
        <v>600</v>
      </c>
      <c r="Y74" s="43" t="s">
        <v>598</v>
      </c>
      <c r="Z74" s="43" t="s">
        <v>502</v>
      </c>
      <c r="AA74" s="43"/>
      <c r="AB74" s="51" t="s">
        <v>586</v>
      </c>
      <c r="AC74" s="55"/>
      <c r="AD74" s="165"/>
      <c r="AE74" s="165"/>
    </row>
    <row r="75" spans="20:31" ht="57.95">
      <c r="T75" s="53" t="s">
        <v>438</v>
      </c>
      <c r="U75" s="54" t="s">
        <v>601</v>
      </c>
      <c r="V75" s="54"/>
      <c r="W75" s="54" t="s">
        <v>202</v>
      </c>
      <c r="X75" s="54" t="s">
        <v>602</v>
      </c>
      <c r="Y75" s="54" t="s">
        <v>362</v>
      </c>
      <c r="Z75" s="54" t="s">
        <v>502</v>
      </c>
      <c r="AA75" s="54" t="s">
        <v>375</v>
      </c>
      <c r="AB75" s="51" t="s">
        <v>586</v>
      </c>
      <c r="AC75" s="55"/>
      <c r="AD75" s="5"/>
      <c r="AE75" s="5"/>
    </row>
    <row r="76" spans="20:31" ht="43.5">
      <c r="T76" s="49" t="s">
        <v>438</v>
      </c>
      <c r="U76" s="50" t="s">
        <v>603</v>
      </c>
      <c r="V76" s="50"/>
      <c r="W76" s="50" t="s">
        <v>428</v>
      </c>
      <c r="X76" s="50" t="s">
        <v>604</v>
      </c>
      <c r="Y76" s="50" t="s">
        <v>605</v>
      </c>
      <c r="Z76" s="50" t="s">
        <v>363</v>
      </c>
      <c r="AA76" s="50"/>
      <c r="AB76" s="51" t="s">
        <v>586</v>
      </c>
      <c r="AC76" s="52"/>
      <c r="AD76" s="165"/>
      <c r="AE76" s="165"/>
    </row>
    <row r="77" spans="20:31" ht="29.1">
      <c r="T77" s="53" t="s">
        <v>438</v>
      </c>
      <c r="U77" s="54" t="s">
        <v>606</v>
      </c>
      <c r="V77" s="54"/>
      <c r="W77" s="54" t="s">
        <v>428</v>
      </c>
      <c r="X77" s="54" t="s">
        <v>607</v>
      </c>
      <c r="Y77" s="54" t="s">
        <v>490</v>
      </c>
      <c r="Z77" s="54" t="s">
        <v>608</v>
      </c>
      <c r="AA77" s="54"/>
      <c r="AB77" s="51" t="s">
        <v>586</v>
      </c>
      <c r="AC77" s="55"/>
      <c r="AD77" s="5"/>
      <c r="AE77" s="5"/>
    </row>
    <row r="78" spans="20:31" ht="43.5">
      <c r="T78" s="49" t="s">
        <v>426</v>
      </c>
      <c r="U78" s="50" t="s">
        <v>609</v>
      </c>
      <c r="V78" s="50"/>
      <c r="W78" s="50" t="s">
        <v>202</v>
      </c>
      <c r="X78" s="50" t="s">
        <v>610</v>
      </c>
      <c r="Y78" s="50" t="s">
        <v>598</v>
      </c>
      <c r="Z78" s="50" t="s">
        <v>611</v>
      </c>
      <c r="AA78" s="50"/>
      <c r="AB78" s="51" t="s">
        <v>586</v>
      </c>
      <c r="AC78" s="52"/>
      <c r="AD78" s="165"/>
      <c r="AE78" s="165"/>
    </row>
    <row r="79" spans="20:31" ht="29.1">
      <c r="T79" s="53" t="s">
        <v>426</v>
      </c>
      <c r="U79" s="54" t="s">
        <v>612</v>
      </c>
      <c r="V79" s="54"/>
      <c r="W79" s="54" t="s">
        <v>428</v>
      </c>
      <c r="X79" s="54" t="s">
        <v>613</v>
      </c>
      <c r="Y79" s="54" t="s">
        <v>614</v>
      </c>
      <c r="Z79" s="54" t="s">
        <v>502</v>
      </c>
      <c r="AA79" s="54"/>
      <c r="AB79" s="51" t="s">
        <v>586</v>
      </c>
      <c r="AC79" s="55"/>
      <c r="AD79" s="5"/>
      <c r="AE79" s="5"/>
    </row>
    <row r="80" spans="20:31" ht="29.1">
      <c r="T80" s="49" t="s">
        <v>426</v>
      </c>
      <c r="U80" s="50" t="s">
        <v>615</v>
      </c>
      <c r="V80" s="50"/>
      <c r="W80" s="50" t="s">
        <v>428</v>
      </c>
      <c r="X80" s="50" t="s">
        <v>616</v>
      </c>
      <c r="Y80" s="50" t="s">
        <v>515</v>
      </c>
      <c r="Z80" s="50" t="s">
        <v>502</v>
      </c>
      <c r="AA80" s="50"/>
      <c r="AB80" s="51" t="s">
        <v>586</v>
      </c>
      <c r="AC80" s="52"/>
      <c r="AD80" s="5"/>
      <c r="AE80" s="5"/>
    </row>
    <row r="81" spans="20:31" ht="116.1">
      <c r="T81" s="49" t="s">
        <v>400</v>
      </c>
      <c r="U81" s="50" t="s">
        <v>617</v>
      </c>
      <c r="V81" s="50"/>
      <c r="W81" s="50" t="s">
        <v>202</v>
      </c>
      <c r="X81" s="50" t="s">
        <v>618</v>
      </c>
      <c r="Y81" s="50" t="s">
        <v>619</v>
      </c>
      <c r="Z81" s="50" t="s">
        <v>363</v>
      </c>
      <c r="AA81" s="50" t="s">
        <v>375</v>
      </c>
      <c r="AB81" s="51" t="s">
        <v>586</v>
      </c>
      <c r="AC81" s="52"/>
      <c r="AD81" s="165"/>
      <c r="AE81" s="165"/>
    </row>
    <row r="82" spans="20:31" ht="57.95">
      <c r="T82" s="53" t="s">
        <v>400</v>
      </c>
      <c r="U82" s="54" t="s">
        <v>620</v>
      </c>
      <c r="V82" s="54"/>
      <c r="W82" s="54" t="s">
        <v>428</v>
      </c>
      <c r="X82" s="54" t="s">
        <v>621</v>
      </c>
      <c r="Y82" s="54" t="s">
        <v>362</v>
      </c>
      <c r="Z82" s="54" t="s">
        <v>363</v>
      </c>
      <c r="AA82" s="54" t="s">
        <v>375</v>
      </c>
      <c r="AB82" s="51" t="s">
        <v>586</v>
      </c>
      <c r="AC82" s="55"/>
      <c r="AD82" s="5"/>
      <c r="AE82" s="5"/>
    </row>
    <row r="83" spans="20:31" ht="72.599999999999994">
      <c r="T83" s="49" t="s">
        <v>373</v>
      </c>
      <c r="U83" s="50" t="s">
        <v>622</v>
      </c>
      <c r="V83" s="50"/>
      <c r="W83" s="50" t="s">
        <v>202</v>
      </c>
      <c r="X83" s="50" t="s">
        <v>623</v>
      </c>
      <c r="Y83" s="50" t="s">
        <v>624</v>
      </c>
      <c r="Z83" s="50" t="s">
        <v>363</v>
      </c>
      <c r="AA83" s="50" t="s">
        <v>375</v>
      </c>
      <c r="AB83" s="51" t="s">
        <v>586</v>
      </c>
      <c r="AC83" s="52"/>
      <c r="AD83" s="165"/>
      <c r="AE83" s="165"/>
    </row>
    <row r="84" spans="20:31" ht="29.1">
      <c r="T84" s="53" t="s">
        <v>373</v>
      </c>
      <c r="U84" s="54" t="s">
        <v>625</v>
      </c>
      <c r="V84" s="54"/>
      <c r="W84" s="54" t="s">
        <v>202</v>
      </c>
      <c r="X84" s="54" t="s">
        <v>626</v>
      </c>
      <c r="Y84" s="54" t="s">
        <v>627</v>
      </c>
      <c r="Z84" s="54" t="s">
        <v>363</v>
      </c>
      <c r="AA84" s="54" t="s">
        <v>375</v>
      </c>
      <c r="AB84" s="51" t="s">
        <v>586</v>
      </c>
      <c r="AC84" s="55"/>
      <c r="AD84" s="5"/>
      <c r="AE84" s="5"/>
    </row>
    <row r="85" spans="20:31" ht="72.599999999999994">
      <c r="T85" s="49" t="s">
        <v>373</v>
      </c>
      <c r="U85" s="50" t="s">
        <v>628</v>
      </c>
      <c r="V85" s="50"/>
      <c r="W85" s="50" t="s">
        <v>175</v>
      </c>
      <c r="X85" s="50" t="s">
        <v>629</v>
      </c>
      <c r="Y85" s="50" t="s">
        <v>362</v>
      </c>
      <c r="Z85" s="50" t="s">
        <v>363</v>
      </c>
      <c r="AA85" s="50" t="s">
        <v>630</v>
      </c>
      <c r="AB85" s="51" t="s">
        <v>586</v>
      </c>
      <c r="AC85" s="52"/>
      <c r="AD85" s="165"/>
      <c r="AE85" s="165"/>
    </row>
    <row r="86" spans="20:31" ht="57.95">
      <c r="T86" s="53" t="s">
        <v>373</v>
      </c>
      <c r="U86" s="54" t="s">
        <v>631</v>
      </c>
      <c r="V86" s="54"/>
      <c r="W86" s="54" t="s">
        <v>175</v>
      </c>
      <c r="X86" s="54" t="s">
        <v>632</v>
      </c>
      <c r="Y86" s="54" t="s">
        <v>362</v>
      </c>
      <c r="Z86" s="54" t="s">
        <v>363</v>
      </c>
      <c r="AA86" s="54" t="s">
        <v>633</v>
      </c>
      <c r="AB86" s="51" t="s">
        <v>586</v>
      </c>
      <c r="AC86" s="55"/>
      <c r="AD86" s="5"/>
      <c r="AE86" s="5"/>
    </row>
    <row r="87" spans="20:31" ht="29.1">
      <c r="T87" s="49" t="s">
        <v>373</v>
      </c>
      <c r="U87" s="50" t="s">
        <v>634</v>
      </c>
      <c r="V87" s="50"/>
      <c r="W87" s="50" t="s">
        <v>175</v>
      </c>
      <c r="X87" s="50" t="s">
        <v>635</v>
      </c>
      <c r="Y87" s="50" t="s">
        <v>362</v>
      </c>
      <c r="Z87" s="50" t="s">
        <v>363</v>
      </c>
      <c r="AA87" s="50" t="s">
        <v>375</v>
      </c>
      <c r="AB87" s="51" t="s">
        <v>586</v>
      </c>
      <c r="AC87" s="52"/>
    </row>
    <row r="88" spans="20:31" ht="29.1">
      <c r="T88" s="53" t="s">
        <v>383</v>
      </c>
      <c r="U88" s="54" t="s">
        <v>636</v>
      </c>
      <c r="V88" s="54"/>
      <c r="W88" s="54" t="s">
        <v>202</v>
      </c>
      <c r="X88" s="54" t="s">
        <v>637</v>
      </c>
      <c r="Y88" s="54" t="s">
        <v>627</v>
      </c>
      <c r="Z88" s="54" t="s">
        <v>363</v>
      </c>
      <c r="AA88" s="54" t="s">
        <v>375</v>
      </c>
      <c r="AB88" s="51" t="s">
        <v>586</v>
      </c>
      <c r="AD88" s="5"/>
      <c r="AE88" s="5"/>
    </row>
    <row r="89" spans="20:31" ht="57.95">
      <c r="T89" s="49" t="s">
        <v>393</v>
      </c>
      <c r="U89" s="50" t="s">
        <v>638</v>
      </c>
      <c r="V89" s="50"/>
      <c r="W89" s="50" t="s">
        <v>202</v>
      </c>
      <c r="X89" s="50" t="s">
        <v>639</v>
      </c>
      <c r="Y89" s="50" t="s">
        <v>640</v>
      </c>
      <c r="Z89" s="50" t="s">
        <v>363</v>
      </c>
      <c r="AA89" s="50" t="s">
        <v>375</v>
      </c>
      <c r="AB89" s="51" t="s">
        <v>586</v>
      </c>
      <c r="AC89" s="52"/>
      <c r="AD89" s="165"/>
      <c r="AE89" s="165"/>
    </row>
    <row r="90" spans="20:31" ht="43.5">
      <c r="T90" s="53" t="s">
        <v>393</v>
      </c>
      <c r="U90" s="54" t="s">
        <v>641</v>
      </c>
      <c r="V90" s="54"/>
      <c r="W90" s="54" t="s">
        <v>428</v>
      </c>
      <c r="X90" s="54" t="s">
        <v>642</v>
      </c>
      <c r="Y90" s="54" t="s">
        <v>643</v>
      </c>
      <c r="Z90" s="54" t="s">
        <v>363</v>
      </c>
      <c r="AA90" s="54" t="s">
        <v>375</v>
      </c>
      <c r="AB90" s="51" t="s">
        <v>586</v>
      </c>
      <c r="AC90" s="55"/>
      <c r="AD90" s="5"/>
      <c r="AE90" s="5"/>
    </row>
    <row r="91" spans="20:31" ht="43.5">
      <c r="T91" s="49" t="s">
        <v>400</v>
      </c>
      <c r="U91" s="50" t="s">
        <v>644</v>
      </c>
      <c r="V91" s="50"/>
      <c r="W91" s="50" t="s">
        <v>428</v>
      </c>
      <c r="X91" s="50" t="s">
        <v>645</v>
      </c>
      <c r="Y91" s="50" t="s">
        <v>646</v>
      </c>
      <c r="Z91" s="50" t="s">
        <v>363</v>
      </c>
      <c r="AA91" s="50" t="s">
        <v>375</v>
      </c>
      <c r="AB91" s="51" t="s">
        <v>586</v>
      </c>
      <c r="AC91" s="52"/>
      <c r="AD91" s="165"/>
      <c r="AE91" s="165"/>
    </row>
    <row r="92" spans="20:31" ht="72.599999999999994">
      <c r="T92" s="53" t="s">
        <v>400</v>
      </c>
      <c r="U92" s="54" t="s">
        <v>647</v>
      </c>
      <c r="V92" s="54"/>
      <c r="W92" s="54" t="s">
        <v>428</v>
      </c>
      <c r="X92" s="54" t="s">
        <v>648</v>
      </c>
      <c r="Y92" s="54" t="s">
        <v>649</v>
      </c>
      <c r="Z92" s="54" t="s">
        <v>363</v>
      </c>
      <c r="AA92" s="54" t="s">
        <v>375</v>
      </c>
      <c r="AB92" s="51" t="s">
        <v>586</v>
      </c>
      <c r="AC92" s="55"/>
      <c r="AD92" s="5"/>
      <c r="AE92" s="5"/>
    </row>
    <row r="93" spans="20:31" ht="29.1">
      <c r="T93" s="49" t="s">
        <v>400</v>
      </c>
      <c r="U93" s="50" t="s">
        <v>650</v>
      </c>
      <c r="V93" s="50"/>
      <c r="W93" s="50" t="s">
        <v>428</v>
      </c>
      <c r="X93" s="50" t="s">
        <v>651</v>
      </c>
      <c r="Y93" s="50" t="s">
        <v>430</v>
      </c>
      <c r="Z93" s="50" t="s">
        <v>363</v>
      </c>
      <c r="AA93" s="50" t="s">
        <v>375</v>
      </c>
      <c r="AB93" s="51" t="s">
        <v>586</v>
      </c>
      <c r="AC93" s="52"/>
      <c r="AD93" s="165"/>
      <c r="AE93" s="165"/>
    </row>
    <row r="94" spans="20:31" ht="57.95">
      <c r="T94" s="53" t="s">
        <v>400</v>
      </c>
      <c r="U94" s="54" t="s">
        <v>652</v>
      </c>
      <c r="V94" s="54"/>
      <c r="W94" s="54" t="s">
        <v>428</v>
      </c>
      <c r="X94" s="54" t="s">
        <v>653</v>
      </c>
      <c r="Y94" s="54" t="s">
        <v>362</v>
      </c>
      <c r="Z94" s="54" t="s">
        <v>363</v>
      </c>
      <c r="AA94" s="54" t="s">
        <v>375</v>
      </c>
      <c r="AB94" s="51" t="s">
        <v>586</v>
      </c>
      <c r="AC94" s="55"/>
      <c r="AD94" s="5"/>
      <c r="AE94" s="5"/>
    </row>
    <row r="95" spans="20:31" ht="29.1">
      <c r="T95" s="49" t="s">
        <v>400</v>
      </c>
      <c r="U95" s="50" t="s">
        <v>654</v>
      </c>
      <c r="V95" s="50"/>
      <c r="W95" s="50" t="s">
        <v>428</v>
      </c>
      <c r="X95" s="50" t="s">
        <v>655</v>
      </c>
      <c r="Y95" s="50" t="s">
        <v>430</v>
      </c>
      <c r="Z95" s="50" t="s">
        <v>363</v>
      </c>
      <c r="AA95" s="50" t="s">
        <v>375</v>
      </c>
      <c r="AB95" s="51" t="s">
        <v>586</v>
      </c>
      <c r="AC95" s="52"/>
      <c r="AD95" s="165"/>
      <c r="AE95" s="165"/>
    </row>
    <row r="96" spans="20:31" ht="29.1">
      <c r="T96" s="53" t="s">
        <v>409</v>
      </c>
      <c r="U96" s="54" t="s">
        <v>656</v>
      </c>
      <c r="V96" s="54"/>
      <c r="W96" s="54" t="s">
        <v>202</v>
      </c>
      <c r="X96" s="54" t="s">
        <v>657</v>
      </c>
      <c r="Y96" s="54" t="s">
        <v>490</v>
      </c>
      <c r="Z96" s="54" t="s">
        <v>502</v>
      </c>
      <c r="AA96" s="54"/>
      <c r="AB96" s="51" t="s">
        <v>586</v>
      </c>
      <c r="AC96" s="55"/>
      <c r="AD96" s="5"/>
      <c r="AE96" s="5"/>
    </row>
    <row r="97" spans="20:31" ht="43.5">
      <c r="T97" s="49" t="s">
        <v>409</v>
      </c>
      <c r="U97" s="50" t="s">
        <v>658</v>
      </c>
      <c r="V97" s="50"/>
      <c r="W97" s="50" t="s">
        <v>428</v>
      </c>
      <c r="X97" s="50" t="s">
        <v>659</v>
      </c>
      <c r="Y97" s="50" t="s">
        <v>490</v>
      </c>
      <c r="Z97" s="50" t="s">
        <v>502</v>
      </c>
      <c r="AA97" s="50" t="s">
        <v>660</v>
      </c>
      <c r="AB97" s="51" t="s">
        <v>586</v>
      </c>
      <c r="AC97" s="52"/>
      <c r="AD97" s="165"/>
      <c r="AE97" s="165"/>
    </row>
    <row r="98" spans="20:31" ht="43.5">
      <c r="T98" s="53" t="s">
        <v>409</v>
      </c>
      <c r="U98" s="54" t="s">
        <v>661</v>
      </c>
      <c r="V98" s="54"/>
      <c r="W98" s="54" t="s">
        <v>428</v>
      </c>
      <c r="X98" s="54" t="s">
        <v>662</v>
      </c>
      <c r="Y98" s="54" t="s">
        <v>490</v>
      </c>
      <c r="Z98" s="54" t="s">
        <v>363</v>
      </c>
      <c r="AA98" s="54"/>
      <c r="AB98" s="51" t="s">
        <v>586</v>
      </c>
      <c r="AC98" s="55"/>
    </row>
  </sheetData>
  <sheetProtection selectLockedCells="1"/>
  <mergeCells count="4">
    <mergeCell ref="AS1:AU1"/>
    <mergeCell ref="A1:G1"/>
    <mergeCell ref="R1:AK1"/>
    <mergeCell ref="T64:AC64"/>
  </mergeCells>
  <pageMargins left="0.7" right="0.7" top="0.75" bottom="0.75" header="0.3" footer="0.3"/>
  <pageSetup paperSize="9" orientation="portrait" r:id="rId1"/>
  <tableParts count="17">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43661-57C2-AB48-9A55-2DA097C8158B}">
  <sheetPr>
    <tabColor rgb="FFFF0000"/>
    <pageSetUpPr fitToPage="1"/>
  </sheetPr>
  <dimension ref="A1:I5"/>
  <sheetViews>
    <sheetView showGridLines="0" zoomScale="150" zoomScaleNormal="125" zoomScaleSheetLayoutView="120" workbookViewId="0">
      <selection activeCell="E20" sqref="E20"/>
    </sheetView>
  </sheetViews>
  <sheetFormatPr defaultColWidth="8.5703125" defaultRowHeight="14.45"/>
  <cols>
    <col min="1" max="1" width="13" style="1" customWidth="1"/>
    <col min="2" max="2" width="18.42578125" customWidth="1"/>
    <col min="3" max="3" width="14.85546875" customWidth="1"/>
    <col min="4" max="4" width="13.85546875" customWidth="1"/>
    <col min="5" max="5" width="17.42578125" customWidth="1"/>
    <col min="6" max="6" width="9.5703125" customWidth="1"/>
    <col min="7" max="7" width="12.85546875" customWidth="1"/>
    <col min="8" max="8" width="17.5703125" customWidth="1"/>
    <col min="9" max="9" width="12.85546875" customWidth="1"/>
  </cols>
  <sheetData>
    <row r="1" spans="1:9" s="5" customFormat="1" ht="57.95" customHeight="1">
      <c r="A1" s="212" t="s">
        <v>21</v>
      </c>
      <c r="B1" s="212" t="s">
        <v>26</v>
      </c>
      <c r="C1" s="212" t="s">
        <v>30</v>
      </c>
      <c r="D1" s="212" t="s">
        <v>24</v>
      </c>
      <c r="E1" s="212" t="s">
        <v>28</v>
      </c>
      <c r="F1" s="212" t="s">
        <v>32</v>
      </c>
      <c r="G1" s="212" t="s">
        <v>33</v>
      </c>
      <c r="H1" s="212" t="s">
        <v>34</v>
      </c>
      <c r="I1" s="217" t="s">
        <v>42</v>
      </c>
    </row>
    <row r="2" spans="1:9" s="2" customFormat="1" ht="27" customHeight="1">
      <c r="A2" s="213" t="s">
        <v>69</v>
      </c>
      <c r="B2" s="2" t="str">
        <f>'A0 - Report information'!C6</f>
        <v>No</v>
      </c>
      <c r="C2" s="213" t="str">
        <f>'A0 - Report information'!C7</f>
        <v>Palestine</v>
      </c>
      <c r="D2" s="2" t="str">
        <f>'A0 - Report information'!F5</f>
        <v>Annual</v>
      </c>
      <c r="E2" s="224">
        <f>'A0 - Report information'!F6</f>
        <v>43831</v>
      </c>
      <c r="F2" s="224">
        <f>'A0 - Report information'!F7</f>
        <v>44196</v>
      </c>
      <c r="G2" s="224">
        <f>'A0 - Report information'!F8</f>
        <v>44286</v>
      </c>
      <c r="H2" s="2">
        <f>'A0 - Report information'!F10</f>
        <v>0</v>
      </c>
      <c r="I2" s="33" t="str">
        <f>'A0 - Report information'!C2</f>
        <v>MYRP|No|Palestine|43831|44196|Annual|44286|19-ECW-MYRP-0006, SC190207|19-ECW-MYRP-0006, SC190207|19-ECW-MYRP-0006, SC190207|19-ECW-MYRP-0006, SC190207|19-ECW-MYRP-0006, SC190207|19-ECW-MYRP-0006, SC190207|19-ECW-MYRP-0006, SC190207|19-ECW-MYRP-0006, SC190207|||</v>
      </c>
    </row>
    <row r="3" spans="1:9">
      <c r="A3"/>
    </row>
    <row r="4" spans="1:9">
      <c r="A4"/>
    </row>
    <row r="5" spans="1:9">
      <c r="A5"/>
    </row>
  </sheetData>
  <sheetProtection sheet="1" selectLockedCells="1"/>
  <pageMargins left="0.7" right="0.7" top="0.75" bottom="0.75" header="0.3" footer="0.3"/>
  <pageSetup scale="56" fitToHeight="0"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9161E-53B3-D648-8F9C-F07EE12FFA37}">
  <sheetPr>
    <tabColor rgb="FFFF0000"/>
  </sheetPr>
  <dimension ref="A1:Z22"/>
  <sheetViews>
    <sheetView showGridLines="0" zoomScaleNormal="100" workbookViewId="0">
      <pane xSplit="3" ySplit="4" topLeftCell="E5" activePane="bottomRight" state="frozen"/>
      <selection pane="bottomRight" activeCell="L22" sqref="L22"/>
      <selection pane="bottomLeft" activeCell="A5" sqref="A5"/>
      <selection pane="topRight" activeCell="D1" sqref="D1"/>
    </sheetView>
  </sheetViews>
  <sheetFormatPr defaultColWidth="8.5703125" defaultRowHeight="14.45"/>
  <cols>
    <col min="1" max="1" width="15.85546875" style="1" customWidth="1"/>
    <col min="2" max="2" width="16" style="1" customWidth="1"/>
    <col min="3" max="3" width="25.5703125" customWidth="1"/>
    <col min="4" max="4" width="14.140625" customWidth="1"/>
    <col min="5" max="5" width="10.42578125" customWidth="1"/>
    <col min="6" max="6" width="13" customWidth="1"/>
    <col min="7" max="12" width="10.140625" customWidth="1"/>
    <col min="13" max="13" width="11.140625" customWidth="1"/>
    <col min="14" max="14" width="17.140625" customWidth="1"/>
    <col min="15" max="16" width="11.140625" customWidth="1"/>
    <col min="17" max="19" width="7.140625" style="2" customWidth="1"/>
    <col min="20" max="22" width="8.5703125" customWidth="1"/>
    <col min="23" max="23" width="11.42578125" customWidth="1"/>
    <col min="25" max="25" width="14.5703125" customWidth="1"/>
    <col min="26" max="26" width="31.42578125" customWidth="1"/>
  </cols>
  <sheetData>
    <row r="1" spans="1:26" ht="40.35" customHeight="1">
      <c r="D1" s="331" t="s">
        <v>70</v>
      </c>
      <c r="E1" s="332"/>
      <c r="F1" s="332"/>
      <c r="G1" s="332"/>
      <c r="H1" s="332"/>
      <c r="I1" s="332"/>
      <c r="J1" s="332"/>
      <c r="K1" s="333"/>
      <c r="O1" s="331" t="s">
        <v>71</v>
      </c>
      <c r="P1" s="332"/>
      <c r="Q1" s="332"/>
      <c r="R1" s="332"/>
      <c r="S1" s="332"/>
      <c r="T1" s="332"/>
      <c r="U1" s="332"/>
      <c r="V1" s="333"/>
    </row>
    <row r="2" spans="1:26" ht="39" customHeight="1">
      <c r="A2" s="4"/>
      <c r="B2" s="4"/>
      <c r="C2" s="337" t="s">
        <v>72</v>
      </c>
      <c r="D2" s="330" t="s">
        <v>73</v>
      </c>
      <c r="E2" s="330"/>
      <c r="F2" s="330" t="s">
        <v>74</v>
      </c>
      <c r="G2" s="330"/>
      <c r="H2" s="330" t="s">
        <v>75</v>
      </c>
      <c r="I2" s="330"/>
      <c r="J2" s="330" t="s">
        <v>76</v>
      </c>
      <c r="K2" s="330"/>
      <c r="L2" s="334" t="s">
        <v>77</v>
      </c>
      <c r="M2" s="335"/>
      <c r="N2" s="336"/>
      <c r="O2" s="330" t="s">
        <v>73</v>
      </c>
      <c r="P2" s="330"/>
      <c r="Q2" s="330" t="s">
        <v>74</v>
      </c>
      <c r="R2" s="330"/>
      <c r="S2" s="330" t="s">
        <v>75</v>
      </c>
      <c r="T2" s="330"/>
      <c r="U2" s="330" t="s">
        <v>76</v>
      </c>
      <c r="V2" s="330"/>
      <c r="W2" s="334" t="s">
        <v>78</v>
      </c>
      <c r="X2" s="335"/>
      <c r="Y2" s="336"/>
    </row>
    <row r="3" spans="1:26" ht="20.100000000000001" customHeight="1">
      <c r="A3" s="4"/>
      <c r="B3" s="4"/>
      <c r="C3" s="338"/>
      <c r="D3" s="214" t="s">
        <v>79</v>
      </c>
      <c r="E3" s="214" t="s">
        <v>80</v>
      </c>
      <c r="F3" s="214" t="s">
        <v>79</v>
      </c>
      <c r="G3" s="214" t="s">
        <v>80</v>
      </c>
      <c r="H3" s="214" t="s">
        <v>79</v>
      </c>
      <c r="I3" s="214" t="s">
        <v>80</v>
      </c>
      <c r="J3" s="214" t="s">
        <v>79</v>
      </c>
      <c r="K3" s="214" t="s">
        <v>80</v>
      </c>
      <c r="L3" s="66" t="s">
        <v>79</v>
      </c>
      <c r="M3" s="66" t="s">
        <v>80</v>
      </c>
      <c r="N3" s="66" t="s">
        <v>81</v>
      </c>
      <c r="O3" s="214" t="s">
        <v>79</v>
      </c>
      <c r="P3" s="214" t="s">
        <v>80</v>
      </c>
      <c r="Q3" s="214" t="s">
        <v>79</v>
      </c>
      <c r="R3" s="214" t="s">
        <v>80</v>
      </c>
      <c r="S3" s="214" t="s">
        <v>79</v>
      </c>
      <c r="T3" s="214" t="s">
        <v>80</v>
      </c>
      <c r="U3" s="214" t="s">
        <v>79</v>
      </c>
      <c r="V3" s="214" t="s">
        <v>80</v>
      </c>
      <c r="W3" s="66" t="s">
        <v>79</v>
      </c>
      <c r="X3" s="66" t="s">
        <v>80</v>
      </c>
      <c r="Y3" s="66" t="s">
        <v>81</v>
      </c>
      <c r="Z3" s="17" t="s">
        <v>82</v>
      </c>
    </row>
    <row r="4" spans="1:26" ht="56.1" customHeight="1" thickBot="1">
      <c r="A4" s="5" t="s">
        <v>83</v>
      </c>
      <c r="B4" s="5" t="s">
        <v>84</v>
      </c>
      <c r="C4" s="5" t="s">
        <v>72</v>
      </c>
      <c r="D4" s="5" t="s">
        <v>85</v>
      </c>
      <c r="E4" s="5" t="s">
        <v>86</v>
      </c>
      <c r="F4" s="5" t="s">
        <v>87</v>
      </c>
      <c r="G4" s="5" t="s">
        <v>88</v>
      </c>
      <c r="H4" s="5" t="s">
        <v>89</v>
      </c>
      <c r="I4" s="5" t="s">
        <v>90</v>
      </c>
      <c r="J4" s="5" t="s">
        <v>91</v>
      </c>
      <c r="K4" s="5" t="s">
        <v>92</v>
      </c>
      <c r="L4" s="5" t="s">
        <v>93</v>
      </c>
      <c r="M4" s="5" t="s">
        <v>94</v>
      </c>
      <c r="N4" s="5" t="s">
        <v>95</v>
      </c>
      <c r="O4" s="5" t="s">
        <v>96</v>
      </c>
      <c r="P4" s="5" t="s">
        <v>97</v>
      </c>
      <c r="Q4" s="5" t="s">
        <v>98</v>
      </c>
      <c r="R4" s="5" t="s">
        <v>99</v>
      </c>
      <c r="S4" s="5" t="s">
        <v>100</v>
      </c>
      <c r="T4" s="5" t="s">
        <v>101</v>
      </c>
      <c r="U4" s="5" t="s">
        <v>102</v>
      </c>
      <c r="V4" s="5" t="s">
        <v>103</v>
      </c>
      <c r="W4" s="5" t="s">
        <v>104</v>
      </c>
      <c r="X4" s="5" t="s">
        <v>105</v>
      </c>
      <c r="Y4" s="5" t="s">
        <v>106</v>
      </c>
      <c r="Z4" s="217" t="s">
        <v>42</v>
      </c>
    </row>
    <row r="5" spans="1:26" ht="32.1" customHeight="1">
      <c r="A5" s="88" t="s">
        <v>107</v>
      </c>
      <c r="B5" s="89" t="s">
        <v>108</v>
      </c>
      <c r="C5" s="90" t="s">
        <v>109</v>
      </c>
      <c r="D5" s="96" t="e">
        <f>#REF!</f>
        <v>#REF!</v>
      </c>
      <c r="E5" s="96" t="e">
        <f>#REF!</f>
        <v>#REF!</v>
      </c>
      <c r="F5" s="96" t="e">
        <f>#REF!</f>
        <v>#REF!</v>
      </c>
      <c r="G5" s="96" t="e">
        <f>#REF!</f>
        <v>#REF!</v>
      </c>
      <c r="H5" s="96" t="e">
        <f>#REF!</f>
        <v>#REF!</v>
      </c>
      <c r="I5" s="96" t="e">
        <f>#REF!</f>
        <v>#REF!</v>
      </c>
      <c r="J5" s="96" t="e">
        <f>#REF!</f>
        <v>#REF!</v>
      </c>
      <c r="K5" s="96" t="e">
        <f>#REF!</f>
        <v>#REF!</v>
      </c>
      <c r="L5" s="96" t="e">
        <f>#REF!</f>
        <v>#REF!</v>
      </c>
      <c r="M5" s="96" t="e">
        <f>#REF!</f>
        <v>#REF!</v>
      </c>
      <c r="N5" s="113" t="e">
        <f>SUM(a1_children_reached[[#This Row],[Total female targetted]:[Total male targetted]])</f>
        <v>#REF!</v>
      </c>
      <c r="O5" s="97" t="e">
        <f>#REF!</f>
        <v>#REF!</v>
      </c>
      <c r="P5" s="97" t="e">
        <f>#REF!</f>
        <v>#REF!</v>
      </c>
      <c r="Q5" s="97" t="e">
        <f>#REF!</f>
        <v>#REF!</v>
      </c>
      <c r="R5" s="97" t="e">
        <f>#REF!</f>
        <v>#REF!</v>
      </c>
      <c r="S5" s="97" t="e">
        <f>#REF!</f>
        <v>#REF!</v>
      </c>
      <c r="T5" s="97" t="e">
        <f>#REF!</f>
        <v>#REF!</v>
      </c>
      <c r="U5" s="97" t="e">
        <f>#REF!</f>
        <v>#REF!</v>
      </c>
      <c r="V5" s="97" t="e">
        <f>#REF!</f>
        <v>#REF!</v>
      </c>
      <c r="W5" s="97" t="e">
        <f>#REF!</f>
        <v>#REF!</v>
      </c>
      <c r="X5" s="97" t="e">
        <f>#REF!</f>
        <v>#REF!</v>
      </c>
      <c r="Y5" s="116" t="e">
        <f>SUM(a1_children_reached[[#This Row],[Total female achieved]:[Total male achieved]])</f>
        <v>#REF!</v>
      </c>
      <c r="Z5" s="188" t="str">
        <f>'A0 - Report information'!$C$2</f>
        <v>MYRP|No|Palestine|43831|44196|Annual|44286|19-ECW-MYRP-0006, SC190207|19-ECW-MYRP-0006, SC190207|19-ECW-MYRP-0006, SC190207|19-ECW-MYRP-0006, SC190207|19-ECW-MYRP-0006, SC190207|19-ECW-MYRP-0006, SC190207|19-ECW-MYRP-0006, SC190207|19-ECW-MYRP-0006, SC190207|||</v>
      </c>
    </row>
    <row r="6" spans="1:26" ht="32.1" customHeight="1">
      <c r="A6" s="91" t="s">
        <v>107</v>
      </c>
      <c r="B6" s="85" t="s">
        <v>108</v>
      </c>
      <c r="C6" s="6" t="s">
        <v>110</v>
      </c>
      <c r="D6" s="98" t="e">
        <f>#REF!</f>
        <v>#REF!</v>
      </c>
      <c r="E6" s="98" t="e">
        <f>#REF!</f>
        <v>#REF!</v>
      </c>
      <c r="F6" s="98" t="e">
        <f>#REF!</f>
        <v>#REF!</v>
      </c>
      <c r="G6" s="98" t="e">
        <f>#REF!</f>
        <v>#REF!</v>
      </c>
      <c r="H6" s="98" t="e">
        <f>#REF!</f>
        <v>#REF!</v>
      </c>
      <c r="I6" s="98" t="e">
        <f>#REF!</f>
        <v>#REF!</v>
      </c>
      <c r="J6" s="98" t="e">
        <f>#REF!</f>
        <v>#REF!</v>
      </c>
      <c r="K6" s="98" t="e">
        <f>#REF!</f>
        <v>#REF!</v>
      </c>
      <c r="L6" s="98" t="e">
        <f>#REF!</f>
        <v>#REF!</v>
      </c>
      <c r="M6" s="98" t="e">
        <f>#REF!</f>
        <v>#REF!</v>
      </c>
      <c r="N6" s="113" t="e">
        <f>SUM(a1_children_reached[[#This Row],[Total female targetted]:[Total male targetted]])</f>
        <v>#REF!</v>
      </c>
      <c r="O6" s="100" t="e">
        <f>#REF!</f>
        <v>#REF!</v>
      </c>
      <c r="P6" s="100" t="e">
        <f>#REF!</f>
        <v>#REF!</v>
      </c>
      <c r="Q6" s="100" t="e">
        <f>#REF!</f>
        <v>#REF!</v>
      </c>
      <c r="R6" s="100" t="e">
        <f>#REF!</f>
        <v>#REF!</v>
      </c>
      <c r="S6" s="100" t="e">
        <f>#REF!</f>
        <v>#REF!</v>
      </c>
      <c r="T6" s="100" t="e">
        <f>#REF!</f>
        <v>#REF!</v>
      </c>
      <c r="U6" s="100" t="e">
        <f>#REF!</f>
        <v>#REF!</v>
      </c>
      <c r="V6" s="100" t="e">
        <f>#REF!</f>
        <v>#REF!</v>
      </c>
      <c r="W6" s="100" t="e">
        <f>#REF!</f>
        <v>#REF!</v>
      </c>
      <c r="X6" s="100" t="e">
        <f>#REF!</f>
        <v>#REF!</v>
      </c>
      <c r="Y6" s="116" t="e">
        <f>SUM(a1_children_reached[[#This Row],[Total female achieved]:[Total male achieved]])</f>
        <v>#REF!</v>
      </c>
      <c r="Z6" s="189" t="str">
        <f>'A0 - Report information'!$C$2</f>
        <v>MYRP|No|Palestine|43831|44196|Annual|44286|19-ECW-MYRP-0006, SC190207|19-ECW-MYRP-0006, SC190207|19-ECW-MYRP-0006, SC190207|19-ECW-MYRP-0006, SC190207|19-ECW-MYRP-0006, SC190207|19-ECW-MYRP-0006, SC190207|19-ECW-MYRP-0006, SC190207|19-ECW-MYRP-0006, SC190207|||</v>
      </c>
    </row>
    <row r="7" spans="1:26" ht="32.1" customHeight="1">
      <c r="A7" s="91" t="s">
        <v>107</v>
      </c>
      <c r="B7" s="85" t="s">
        <v>108</v>
      </c>
      <c r="C7" s="6" t="s">
        <v>111</v>
      </c>
      <c r="D7" s="98" t="e">
        <f>#REF!</f>
        <v>#REF!</v>
      </c>
      <c r="E7" s="98" t="e">
        <f>#REF!</f>
        <v>#REF!</v>
      </c>
      <c r="F7" s="98" t="e">
        <f>#REF!</f>
        <v>#REF!</v>
      </c>
      <c r="G7" s="98" t="e">
        <f>#REF!</f>
        <v>#REF!</v>
      </c>
      <c r="H7" s="98" t="e">
        <f>#REF!</f>
        <v>#REF!</v>
      </c>
      <c r="I7" s="98" t="e">
        <f>#REF!</f>
        <v>#REF!</v>
      </c>
      <c r="J7" s="98" t="e">
        <f>#REF!</f>
        <v>#REF!</v>
      </c>
      <c r="K7" s="98" t="e">
        <f>#REF!</f>
        <v>#REF!</v>
      </c>
      <c r="L7" s="98" t="e">
        <f>#REF!</f>
        <v>#REF!</v>
      </c>
      <c r="M7" s="98" t="e">
        <f>#REF!</f>
        <v>#REF!</v>
      </c>
      <c r="N7" s="113" t="e">
        <f>SUM(a1_children_reached[[#This Row],[Total female targetted]:[Total male targetted]])</f>
        <v>#REF!</v>
      </c>
      <c r="O7" s="100" t="e">
        <f>#REF!</f>
        <v>#REF!</v>
      </c>
      <c r="P7" s="100" t="e">
        <f>#REF!</f>
        <v>#REF!</v>
      </c>
      <c r="Q7" s="100" t="e">
        <f>#REF!</f>
        <v>#REF!</v>
      </c>
      <c r="R7" s="100" t="e">
        <f>#REF!</f>
        <v>#REF!</v>
      </c>
      <c r="S7" s="100" t="e">
        <f>#REF!</f>
        <v>#REF!</v>
      </c>
      <c r="T7" s="100" t="e">
        <f>#REF!</f>
        <v>#REF!</v>
      </c>
      <c r="U7" s="100" t="e">
        <f>#REF!</f>
        <v>#REF!</v>
      </c>
      <c r="V7" s="100" t="e">
        <f>#REF!</f>
        <v>#REF!</v>
      </c>
      <c r="W7" s="100" t="e">
        <f>#REF!</f>
        <v>#REF!</v>
      </c>
      <c r="X7" s="100" t="e">
        <f>#REF!</f>
        <v>#REF!</v>
      </c>
      <c r="Y7" s="116" t="e">
        <f>SUM(a1_children_reached[[#This Row],[Total female achieved]:[Total male achieved]])</f>
        <v>#REF!</v>
      </c>
      <c r="Z7" s="189" t="str">
        <f>'A0 - Report information'!$C$2</f>
        <v>MYRP|No|Palestine|43831|44196|Annual|44286|19-ECW-MYRP-0006, SC190207|19-ECW-MYRP-0006, SC190207|19-ECW-MYRP-0006, SC190207|19-ECW-MYRP-0006, SC190207|19-ECW-MYRP-0006, SC190207|19-ECW-MYRP-0006, SC190207|19-ECW-MYRP-0006, SC190207|19-ECW-MYRP-0006, SC190207|||</v>
      </c>
    </row>
    <row r="8" spans="1:26" ht="32.1" customHeight="1">
      <c r="A8" s="91" t="s">
        <v>107</v>
      </c>
      <c r="B8" s="85" t="s">
        <v>108</v>
      </c>
      <c r="C8" s="181" t="s">
        <v>112</v>
      </c>
      <c r="D8" s="183" t="e">
        <f>#REF!</f>
        <v>#REF!</v>
      </c>
      <c r="E8" s="183" t="e">
        <f>#REF!</f>
        <v>#REF!</v>
      </c>
      <c r="F8" s="183" t="e">
        <f>#REF!</f>
        <v>#REF!</v>
      </c>
      <c r="G8" s="183" t="e">
        <f>#REF!</f>
        <v>#REF!</v>
      </c>
      <c r="H8" s="183" t="e">
        <f>#REF!</f>
        <v>#REF!</v>
      </c>
      <c r="I8" s="183" t="e">
        <f>#REF!</f>
        <v>#REF!</v>
      </c>
      <c r="J8" s="183" t="e">
        <f>#REF!</f>
        <v>#REF!</v>
      </c>
      <c r="K8" s="183" t="e">
        <f>#REF!</f>
        <v>#REF!</v>
      </c>
      <c r="L8" s="183" t="e">
        <f>#REF!</f>
        <v>#REF!</v>
      </c>
      <c r="M8" s="183" t="e">
        <f>#REF!</f>
        <v>#REF!</v>
      </c>
      <c r="N8" s="113" t="e">
        <f>SUM(a1_children_reached[[#This Row],[Total female targetted]:[Total male targetted]])</f>
        <v>#REF!</v>
      </c>
      <c r="O8" s="100" t="e">
        <f>#REF!</f>
        <v>#REF!</v>
      </c>
      <c r="P8" s="100" t="e">
        <f>#REF!</f>
        <v>#REF!</v>
      </c>
      <c r="Q8" s="100" t="e">
        <f>#REF!</f>
        <v>#REF!</v>
      </c>
      <c r="R8" s="100" t="e">
        <f>#REF!</f>
        <v>#REF!</v>
      </c>
      <c r="S8" s="100" t="e">
        <f>#REF!</f>
        <v>#REF!</v>
      </c>
      <c r="T8" s="100" t="e">
        <f>#REF!</f>
        <v>#REF!</v>
      </c>
      <c r="U8" s="100" t="e">
        <f>#REF!</f>
        <v>#REF!</v>
      </c>
      <c r="V8" s="100" t="e">
        <f>#REF!</f>
        <v>#REF!</v>
      </c>
      <c r="W8" s="100" t="e">
        <f>#REF!</f>
        <v>#REF!</v>
      </c>
      <c r="X8" s="100" t="e">
        <f>#REF!</f>
        <v>#REF!</v>
      </c>
      <c r="Y8" s="116" t="e">
        <f>SUM(a1_children_reached[[#This Row],[Total female achieved]:[Total male achieved]])</f>
        <v>#REF!</v>
      </c>
      <c r="Z8" s="225" t="str">
        <f>'A0 - Report information'!$C$2</f>
        <v>MYRP|No|Palestine|43831|44196|Annual|44286|19-ECW-MYRP-0006, SC190207|19-ECW-MYRP-0006, SC190207|19-ECW-MYRP-0006, SC190207|19-ECW-MYRP-0006, SC190207|19-ECW-MYRP-0006, SC190207|19-ECW-MYRP-0006, SC190207|19-ECW-MYRP-0006, SC190207|19-ECW-MYRP-0006, SC190207|||</v>
      </c>
    </row>
    <row r="9" spans="1:26" ht="32.1" customHeight="1">
      <c r="A9" s="91" t="s">
        <v>107</v>
      </c>
      <c r="B9" s="85" t="s">
        <v>108</v>
      </c>
      <c r="C9" s="84" t="s">
        <v>81</v>
      </c>
      <c r="D9" s="101" t="e">
        <f>#REF!</f>
        <v>#REF!</v>
      </c>
      <c r="E9" s="101" t="e">
        <f>#REF!</f>
        <v>#REF!</v>
      </c>
      <c r="F9" s="101" t="e">
        <f>#REF!</f>
        <v>#REF!</v>
      </c>
      <c r="G9" s="101" t="e">
        <f>#REF!</f>
        <v>#REF!</v>
      </c>
      <c r="H9" s="101" t="e">
        <f>#REF!</f>
        <v>#REF!</v>
      </c>
      <c r="I9" s="101" t="e">
        <f>#REF!</f>
        <v>#REF!</v>
      </c>
      <c r="J9" s="101" t="e">
        <f>#REF!</f>
        <v>#REF!</v>
      </c>
      <c r="K9" s="101" t="e">
        <f>#REF!</f>
        <v>#REF!</v>
      </c>
      <c r="L9" s="101" t="e">
        <f>#REF!</f>
        <v>#REF!</v>
      </c>
      <c r="M9" s="101" t="e">
        <f>#REF!</f>
        <v>#REF!</v>
      </c>
      <c r="N9" s="113" t="e">
        <f>SUM(a1_children_reached[[#This Row],[Total female targetted]:[Total male targetted]])</f>
        <v>#REF!</v>
      </c>
      <c r="O9" s="117" t="e">
        <f>#REF!</f>
        <v>#REF!</v>
      </c>
      <c r="P9" s="117" t="e">
        <f>#REF!</f>
        <v>#REF!</v>
      </c>
      <c r="Q9" s="117" t="e">
        <f>#REF!</f>
        <v>#REF!</v>
      </c>
      <c r="R9" s="117" t="e">
        <f>#REF!</f>
        <v>#REF!</v>
      </c>
      <c r="S9" s="117" t="e">
        <f>#REF!</f>
        <v>#REF!</v>
      </c>
      <c r="T9" s="117" t="e">
        <f>#REF!</f>
        <v>#REF!</v>
      </c>
      <c r="U9" s="117" t="e">
        <f>#REF!</f>
        <v>#REF!</v>
      </c>
      <c r="V9" s="117" t="e">
        <f>#REF!</f>
        <v>#REF!</v>
      </c>
      <c r="W9" s="117" t="e">
        <f>#REF!</f>
        <v>#REF!</v>
      </c>
      <c r="X9" s="117" t="e">
        <f>#REF!</f>
        <v>#REF!</v>
      </c>
      <c r="Y9" s="116" t="e">
        <f>SUM(a1_children_reached[[#This Row],[Total female achieved]:[Total male achieved]])</f>
        <v>#REF!</v>
      </c>
      <c r="Z9" s="189" t="str">
        <f>'A0 - Report information'!$C$2</f>
        <v>MYRP|No|Palestine|43831|44196|Annual|44286|19-ECW-MYRP-0006, SC190207|19-ECW-MYRP-0006, SC190207|19-ECW-MYRP-0006, SC190207|19-ECW-MYRP-0006, SC190207|19-ECW-MYRP-0006, SC190207|19-ECW-MYRP-0006, SC190207|19-ECW-MYRP-0006, SC190207|19-ECW-MYRP-0006, SC190207|||</v>
      </c>
    </row>
    <row r="10" spans="1:26" ht="32.1" customHeight="1" thickBot="1">
      <c r="A10" s="92" t="s">
        <v>107</v>
      </c>
      <c r="B10" s="93" t="s">
        <v>108</v>
      </c>
      <c r="C10" s="181" t="s">
        <v>113</v>
      </c>
      <c r="D10" s="104" t="e">
        <f>#REF!</f>
        <v>#REF!</v>
      </c>
      <c r="E10" s="104" t="e">
        <f>#REF!</f>
        <v>#REF!</v>
      </c>
      <c r="F10" s="104" t="e">
        <f>#REF!</f>
        <v>#REF!</v>
      </c>
      <c r="G10" s="104" t="e">
        <f>#REF!</f>
        <v>#REF!</v>
      </c>
      <c r="H10" s="104" t="e">
        <f>#REF!</f>
        <v>#REF!</v>
      </c>
      <c r="I10" s="104" t="e">
        <f>#REF!</f>
        <v>#REF!</v>
      </c>
      <c r="J10" s="104" t="e">
        <f>#REF!</f>
        <v>#REF!</v>
      </c>
      <c r="K10" s="104" t="e">
        <f>#REF!</f>
        <v>#REF!</v>
      </c>
      <c r="L10" s="104" t="e">
        <f>#REF!</f>
        <v>#REF!</v>
      </c>
      <c r="M10" s="104" t="e">
        <f>#REF!</f>
        <v>#REF!</v>
      </c>
      <c r="N10" s="113" t="e">
        <f>SUM(a1_children_reached[[#This Row],[Total female targetted]:[Total male targetted]])</f>
        <v>#REF!</v>
      </c>
      <c r="O10" s="107" t="e">
        <f>#REF!</f>
        <v>#REF!</v>
      </c>
      <c r="P10" s="107" t="e">
        <f>#REF!</f>
        <v>#REF!</v>
      </c>
      <c r="Q10" s="107" t="e">
        <f>#REF!</f>
        <v>#REF!</v>
      </c>
      <c r="R10" s="107" t="e">
        <f>#REF!</f>
        <v>#REF!</v>
      </c>
      <c r="S10" s="107" t="e">
        <f>#REF!</f>
        <v>#REF!</v>
      </c>
      <c r="T10" s="107" t="e">
        <f>#REF!</f>
        <v>#REF!</v>
      </c>
      <c r="U10" s="107" t="e">
        <f>#REF!</f>
        <v>#REF!</v>
      </c>
      <c r="V10" s="107" t="e">
        <f>#REF!</f>
        <v>#REF!</v>
      </c>
      <c r="W10" s="107" t="e">
        <f>#REF!</f>
        <v>#REF!</v>
      </c>
      <c r="X10" s="107" t="e">
        <f>#REF!</f>
        <v>#REF!</v>
      </c>
      <c r="Y10" s="116" t="e">
        <f>SUM(a1_children_reached[[#This Row],[Total female achieved]:[Total male achieved]])</f>
        <v>#REF!</v>
      </c>
      <c r="Z10" s="190" t="str">
        <f>'A0 - Report information'!$C$2</f>
        <v>MYRP|No|Palestine|43831|44196|Annual|44286|19-ECW-MYRP-0006, SC190207|19-ECW-MYRP-0006, SC190207|19-ECW-MYRP-0006, SC190207|19-ECW-MYRP-0006, SC190207|19-ECW-MYRP-0006, SC190207|19-ECW-MYRP-0006, SC190207|19-ECW-MYRP-0006, SC190207|19-ECW-MYRP-0006, SC190207|||</v>
      </c>
    </row>
    <row r="11" spans="1:26" ht="32.1" customHeight="1">
      <c r="A11" s="108" t="s">
        <v>114</v>
      </c>
      <c r="B11" s="87" t="s">
        <v>115</v>
      </c>
      <c r="C11" s="6" t="s">
        <v>109</v>
      </c>
      <c r="D11" s="109" t="e">
        <f>#REF!</f>
        <v>#REF!</v>
      </c>
      <c r="E11" s="110" t="e">
        <f>#REF!</f>
        <v>#REF!</v>
      </c>
      <c r="F11" s="110" t="e">
        <f>#REF!</f>
        <v>#REF!</v>
      </c>
      <c r="G11" s="110" t="e">
        <f>#REF!</f>
        <v>#REF!</v>
      </c>
      <c r="H11" s="110" t="e">
        <f>#REF!</f>
        <v>#REF!</v>
      </c>
      <c r="I11" s="110" t="e">
        <f>#REF!</f>
        <v>#REF!</v>
      </c>
      <c r="J11" s="110" t="e">
        <f>#REF!</f>
        <v>#REF!</v>
      </c>
      <c r="K11" s="110" t="e">
        <f>#REF!</f>
        <v>#REF!</v>
      </c>
      <c r="L11" s="111" t="e">
        <f>SUM(D11,F11,H11,a1_children_reached[[#This Row],[Unknown level of education Targetted female]])</f>
        <v>#REF!</v>
      </c>
      <c r="M11" s="111" t="e">
        <f>SUM(E11,G11,I11,a1_children_reached[[#This Row],[Unknown level of education Targetted male]])</f>
        <v>#REF!</v>
      </c>
      <c r="N11" s="113" t="e">
        <f>SUM(a1_children_reached[[#This Row],[Total female targetted]:[Total male targetted]])</f>
        <v>#REF!</v>
      </c>
      <c r="O11" s="112" t="e">
        <f>#REF!</f>
        <v>#REF!</v>
      </c>
      <c r="P11" s="112" t="e">
        <f>#REF!</f>
        <v>#REF!</v>
      </c>
      <c r="Q11" s="112" t="e">
        <f>#REF!</f>
        <v>#REF!</v>
      </c>
      <c r="R11" s="112" t="e">
        <f>#REF!</f>
        <v>#REF!</v>
      </c>
      <c r="S11" s="112" t="e">
        <f>#REF!</f>
        <v>#REF!</v>
      </c>
      <c r="T11" s="112" t="e">
        <f>#REF!</f>
        <v>#REF!</v>
      </c>
      <c r="U11" s="112" t="e">
        <f>#REF!</f>
        <v>#REF!</v>
      </c>
      <c r="V11" s="112" t="e">
        <f>#REF!</f>
        <v>#REF!</v>
      </c>
      <c r="W11" s="112" t="e">
        <f>#REF!</f>
        <v>#REF!</v>
      </c>
      <c r="X11" s="112" t="e">
        <f>#REF!</f>
        <v>#REF!</v>
      </c>
      <c r="Y11" s="116" t="e">
        <f>SUM(a1_children_reached[[#This Row],[Total female achieved]:[Total male achieved]])</f>
        <v>#REF!</v>
      </c>
      <c r="Z11" s="191" t="str">
        <f>'A0 - Report information'!$C$2</f>
        <v>MYRP|No|Palestine|43831|44196|Annual|44286|19-ECW-MYRP-0006, SC190207|19-ECW-MYRP-0006, SC190207|19-ECW-MYRP-0006, SC190207|19-ECW-MYRP-0006, SC190207|19-ECW-MYRP-0006, SC190207|19-ECW-MYRP-0006, SC190207|19-ECW-MYRP-0006, SC190207|19-ECW-MYRP-0006, SC190207|||</v>
      </c>
    </row>
    <row r="12" spans="1:26" ht="32.1" customHeight="1">
      <c r="A12" s="94" t="s">
        <v>114</v>
      </c>
      <c r="B12" s="86" t="s">
        <v>115</v>
      </c>
      <c r="C12" s="6" t="s">
        <v>110</v>
      </c>
      <c r="D12" s="98" t="e">
        <f>#REF!</f>
        <v>#REF!</v>
      </c>
      <c r="E12" s="99" t="e">
        <f>#REF!</f>
        <v>#REF!</v>
      </c>
      <c r="F12" s="99" t="e">
        <f>#REF!</f>
        <v>#REF!</v>
      </c>
      <c r="G12" s="99" t="e">
        <f>#REF!</f>
        <v>#REF!</v>
      </c>
      <c r="H12" s="99" t="e">
        <f>#REF!</f>
        <v>#REF!</v>
      </c>
      <c r="I12" s="99" t="e">
        <f>#REF!</f>
        <v>#REF!</v>
      </c>
      <c r="J12" s="99" t="e">
        <f>#REF!</f>
        <v>#REF!</v>
      </c>
      <c r="K12" s="99" t="e">
        <f>#REF!</f>
        <v>#REF!</v>
      </c>
      <c r="L12" s="103" t="e">
        <f>SUM(D12,F12,H12,a1_children_reached[[#This Row],[Unknown level of education Targetted female]])</f>
        <v>#REF!</v>
      </c>
      <c r="M12" s="103" t="e">
        <f>SUM(E12,G12,I12,a1_children_reached[[#This Row],[Unknown level of education Targetted male]])</f>
        <v>#REF!</v>
      </c>
      <c r="N12" s="114" t="e">
        <f>SUM(a1_children_reached[[#This Row],[Total female targetted]:[Total male targetted]])</f>
        <v>#REF!</v>
      </c>
      <c r="O12" s="100" t="e">
        <f>#REF!</f>
        <v>#REF!</v>
      </c>
      <c r="P12" s="100" t="e">
        <f>#REF!</f>
        <v>#REF!</v>
      </c>
      <c r="Q12" s="100" t="e">
        <f>#REF!</f>
        <v>#REF!</v>
      </c>
      <c r="R12" s="100" t="e">
        <f>#REF!</f>
        <v>#REF!</v>
      </c>
      <c r="S12" s="100" t="e">
        <f>#REF!</f>
        <v>#REF!</v>
      </c>
      <c r="T12" s="100" t="e">
        <f>#REF!</f>
        <v>#REF!</v>
      </c>
      <c r="U12" s="100" t="e">
        <f>#REF!</f>
        <v>#REF!</v>
      </c>
      <c r="V12" s="100" t="e">
        <f>#REF!</f>
        <v>#REF!</v>
      </c>
      <c r="W12" s="100" t="e">
        <f>#REF!</f>
        <v>#REF!</v>
      </c>
      <c r="X12" s="100" t="e">
        <f>#REF!</f>
        <v>#REF!</v>
      </c>
      <c r="Y12" s="116" t="e">
        <f>SUM(a1_children_reached[[#This Row],[Total female achieved]:[Total male achieved]])</f>
        <v>#REF!</v>
      </c>
      <c r="Z12" s="189" t="str">
        <f>'A0 - Report information'!$C$2</f>
        <v>MYRP|No|Palestine|43831|44196|Annual|44286|19-ECW-MYRP-0006, SC190207|19-ECW-MYRP-0006, SC190207|19-ECW-MYRP-0006, SC190207|19-ECW-MYRP-0006, SC190207|19-ECW-MYRP-0006, SC190207|19-ECW-MYRP-0006, SC190207|19-ECW-MYRP-0006, SC190207|19-ECW-MYRP-0006, SC190207|||</v>
      </c>
    </row>
    <row r="13" spans="1:26" ht="32.1" customHeight="1">
      <c r="A13" s="94" t="s">
        <v>114</v>
      </c>
      <c r="B13" s="86" t="s">
        <v>115</v>
      </c>
      <c r="C13" s="6" t="s">
        <v>111</v>
      </c>
      <c r="D13" s="98" t="e">
        <f>#REF!</f>
        <v>#REF!</v>
      </c>
      <c r="E13" s="99" t="e">
        <f>#REF!</f>
        <v>#REF!</v>
      </c>
      <c r="F13" s="99" t="e">
        <f>#REF!</f>
        <v>#REF!</v>
      </c>
      <c r="G13" s="99" t="e">
        <f>#REF!</f>
        <v>#REF!</v>
      </c>
      <c r="H13" s="99" t="e">
        <f>#REF!</f>
        <v>#REF!</v>
      </c>
      <c r="I13" s="99" t="e">
        <f>#REF!</f>
        <v>#REF!</v>
      </c>
      <c r="J13" s="99" t="e">
        <f>#REF!</f>
        <v>#REF!</v>
      </c>
      <c r="K13" s="99" t="e">
        <f>#REF!</f>
        <v>#REF!</v>
      </c>
      <c r="L13" s="103" t="e">
        <f>SUM(D13,F13,H13,a1_children_reached[[#This Row],[Unknown level of education Targetted female]])</f>
        <v>#REF!</v>
      </c>
      <c r="M13" s="103" t="e">
        <f>SUM(E13,G13,I13,a1_children_reached[[#This Row],[Unknown level of education Targetted male]])</f>
        <v>#REF!</v>
      </c>
      <c r="N13" s="114" t="e">
        <f>SUM(a1_children_reached[[#This Row],[Total female targetted]:[Total male targetted]])</f>
        <v>#REF!</v>
      </c>
      <c r="O13" s="100" t="e">
        <f>#REF!</f>
        <v>#REF!</v>
      </c>
      <c r="P13" s="100" t="e">
        <f>#REF!</f>
        <v>#REF!</v>
      </c>
      <c r="Q13" s="100" t="e">
        <f>#REF!</f>
        <v>#REF!</v>
      </c>
      <c r="R13" s="100" t="e">
        <f>#REF!</f>
        <v>#REF!</v>
      </c>
      <c r="S13" s="100" t="e">
        <f>#REF!</f>
        <v>#REF!</v>
      </c>
      <c r="T13" s="100" t="e">
        <f>#REF!</f>
        <v>#REF!</v>
      </c>
      <c r="U13" s="100" t="e">
        <f>#REF!</f>
        <v>#REF!</v>
      </c>
      <c r="V13" s="100" t="e">
        <f>#REF!</f>
        <v>#REF!</v>
      </c>
      <c r="W13" s="100" t="e">
        <f>#REF!</f>
        <v>#REF!</v>
      </c>
      <c r="X13" s="100" t="e">
        <f>#REF!</f>
        <v>#REF!</v>
      </c>
      <c r="Y13" s="116" t="e">
        <f>SUM(a1_children_reached[[#This Row],[Total female achieved]:[Total male achieved]])</f>
        <v>#REF!</v>
      </c>
      <c r="Z13" s="189" t="str">
        <f>'A0 - Report information'!$C$2</f>
        <v>MYRP|No|Palestine|43831|44196|Annual|44286|19-ECW-MYRP-0006, SC190207|19-ECW-MYRP-0006, SC190207|19-ECW-MYRP-0006, SC190207|19-ECW-MYRP-0006, SC190207|19-ECW-MYRP-0006, SC190207|19-ECW-MYRP-0006, SC190207|19-ECW-MYRP-0006, SC190207|19-ECW-MYRP-0006, SC190207|||</v>
      </c>
    </row>
    <row r="14" spans="1:26" ht="32.1" customHeight="1">
      <c r="A14" s="94" t="s">
        <v>114</v>
      </c>
      <c r="B14" s="86" t="s">
        <v>115</v>
      </c>
      <c r="C14" s="181" t="s">
        <v>112</v>
      </c>
      <c r="D14" s="182" t="e">
        <f>#REF!</f>
        <v>#REF!</v>
      </c>
      <c r="E14" s="182" t="e">
        <f>#REF!</f>
        <v>#REF!</v>
      </c>
      <c r="F14" s="182" t="e">
        <f>#REF!</f>
        <v>#REF!</v>
      </c>
      <c r="G14" s="182" t="e">
        <f>#REF!</f>
        <v>#REF!</v>
      </c>
      <c r="H14" s="182" t="e">
        <f>#REF!</f>
        <v>#REF!</v>
      </c>
      <c r="I14" s="182" t="e">
        <f>#REF!</f>
        <v>#REF!</v>
      </c>
      <c r="J14" s="182" t="e">
        <f>#REF!</f>
        <v>#REF!</v>
      </c>
      <c r="K14" s="182" t="e">
        <f>#REF!</f>
        <v>#REF!</v>
      </c>
      <c r="L14" s="182" t="e">
        <f>#REF!</f>
        <v>#REF!</v>
      </c>
      <c r="M14" s="182" t="e">
        <f>#REF!</f>
        <v>#REF!</v>
      </c>
      <c r="N14" s="103" t="e">
        <f>SUM(a1_children_reached[[#This Row],[Total female targetted]:[Total male targetted]])</f>
        <v>#REF!</v>
      </c>
      <c r="O14" s="100" t="e">
        <f>#REF!</f>
        <v>#REF!</v>
      </c>
      <c r="P14" s="100" t="e">
        <f>#REF!</f>
        <v>#REF!</v>
      </c>
      <c r="Q14" s="100" t="e">
        <f>#REF!</f>
        <v>#REF!</v>
      </c>
      <c r="R14" s="100" t="e">
        <f>#REF!</f>
        <v>#REF!</v>
      </c>
      <c r="S14" s="100" t="e">
        <f>#REF!</f>
        <v>#REF!</v>
      </c>
      <c r="T14" s="100" t="e">
        <f>#REF!</f>
        <v>#REF!</v>
      </c>
      <c r="U14" s="100" t="e">
        <f>#REF!</f>
        <v>#REF!</v>
      </c>
      <c r="V14" s="100" t="e">
        <f>#REF!</f>
        <v>#REF!</v>
      </c>
      <c r="W14" s="100" t="e">
        <f>#REF!</f>
        <v>#REF!</v>
      </c>
      <c r="X14" s="100" t="e">
        <f>#REF!</f>
        <v>#REF!</v>
      </c>
      <c r="Y14" s="116" t="e">
        <f>SUM(a1_children_reached[[#This Row],[Total female achieved]:[Total male achieved]])</f>
        <v>#REF!</v>
      </c>
      <c r="Z14" s="225" t="str">
        <f>'A0 - Report information'!$C$2</f>
        <v>MYRP|No|Palestine|43831|44196|Annual|44286|19-ECW-MYRP-0006, SC190207|19-ECW-MYRP-0006, SC190207|19-ECW-MYRP-0006, SC190207|19-ECW-MYRP-0006, SC190207|19-ECW-MYRP-0006, SC190207|19-ECW-MYRP-0006, SC190207|19-ECW-MYRP-0006, SC190207|19-ECW-MYRP-0006, SC190207|||</v>
      </c>
    </row>
    <row r="15" spans="1:26" ht="32.1" customHeight="1">
      <c r="A15" s="94" t="s">
        <v>114</v>
      </c>
      <c r="B15" s="86" t="s">
        <v>115</v>
      </c>
      <c r="C15" s="84" t="s">
        <v>81</v>
      </c>
      <c r="D15" s="101" t="e">
        <f>#REF!</f>
        <v>#REF!</v>
      </c>
      <c r="E15" s="102" t="e">
        <f>#REF!</f>
        <v>#REF!</v>
      </c>
      <c r="F15" s="102" t="e">
        <f>#REF!</f>
        <v>#REF!</v>
      </c>
      <c r="G15" s="102" t="e">
        <f>#REF!</f>
        <v>#REF!</v>
      </c>
      <c r="H15" s="102" t="e">
        <f>#REF!</f>
        <v>#REF!</v>
      </c>
      <c r="I15" s="102" t="e">
        <f>#REF!</f>
        <v>#REF!</v>
      </c>
      <c r="J15" s="102" t="e">
        <f>#REF!</f>
        <v>#REF!</v>
      </c>
      <c r="K15" s="102" t="e">
        <f>#REF!</f>
        <v>#REF!</v>
      </c>
      <c r="L15" s="103" t="e">
        <f>SUM(D15,F15,H15,a1_children_reached[[#This Row],[Unknown level of education Targetted female]])</f>
        <v>#REF!</v>
      </c>
      <c r="M15" s="103" t="e">
        <f>SUM(E15,G15,I15,a1_children_reached[[#This Row],[Unknown level of education Targetted male]])</f>
        <v>#REF!</v>
      </c>
      <c r="N15" s="114" t="e">
        <f>SUM(a1_children_reached[[#This Row],[Total female targetted]:[Total male targetted]])</f>
        <v>#REF!</v>
      </c>
      <c r="O15" s="117" t="e">
        <f>#REF!</f>
        <v>#REF!</v>
      </c>
      <c r="P15" s="117" t="e">
        <f>#REF!</f>
        <v>#REF!</v>
      </c>
      <c r="Q15" s="117" t="e">
        <f>#REF!</f>
        <v>#REF!</v>
      </c>
      <c r="R15" s="117" t="e">
        <f>#REF!</f>
        <v>#REF!</v>
      </c>
      <c r="S15" s="117" t="e">
        <f>#REF!</f>
        <v>#REF!</v>
      </c>
      <c r="T15" s="117" t="e">
        <f>#REF!</f>
        <v>#REF!</v>
      </c>
      <c r="U15" s="117" t="e">
        <f>#REF!</f>
        <v>#REF!</v>
      </c>
      <c r="V15" s="117" t="e">
        <f>#REF!</f>
        <v>#REF!</v>
      </c>
      <c r="W15" s="117" t="e">
        <f>#REF!</f>
        <v>#REF!</v>
      </c>
      <c r="X15" s="117" t="e">
        <f>#REF!</f>
        <v>#REF!</v>
      </c>
      <c r="Y15" s="116" t="e">
        <f>SUM(a1_children_reached[[#This Row],[Total female achieved]:[Total male achieved]])</f>
        <v>#REF!</v>
      </c>
      <c r="Z15" s="189" t="str">
        <f>'A0 - Report information'!$C$2</f>
        <v>MYRP|No|Palestine|43831|44196|Annual|44286|19-ECW-MYRP-0006, SC190207|19-ECW-MYRP-0006, SC190207|19-ECW-MYRP-0006, SC190207|19-ECW-MYRP-0006, SC190207|19-ECW-MYRP-0006, SC190207|19-ECW-MYRP-0006, SC190207|19-ECW-MYRP-0006, SC190207|19-ECW-MYRP-0006, SC190207|||</v>
      </c>
    </row>
    <row r="16" spans="1:26" ht="32.1" customHeight="1" thickBot="1">
      <c r="A16" s="92" t="s">
        <v>114</v>
      </c>
      <c r="B16" s="95" t="s">
        <v>115</v>
      </c>
      <c r="C16" s="181" t="s">
        <v>113</v>
      </c>
      <c r="D16" s="104" t="e">
        <f>#REF!</f>
        <v>#REF!</v>
      </c>
      <c r="E16" s="105" t="e">
        <f>#REF!</f>
        <v>#REF!</v>
      </c>
      <c r="F16" s="105" t="e">
        <f>#REF!</f>
        <v>#REF!</v>
      </c>
      <c r="G16" s="105" t="e">
        <f>#REF!</f>
        <v>#REF!</v>
      </c>
      <c r="H16" s="105" t="e">
        <f>#REF!</f>
        <v>#REF!</v>
      </c>
      <c r="I16" s="105" t="e">
        <f>#REF!</f>
        <v>#REF!</v>
      </c>
      <c r="J16" s="105" t="e">
        <f>#REF!</f>
        <v>#REF!</v>
      </c>
      <c r="K16" s="105" t="e">
        <f>#REF!</f>
        <v>#REF!</v>
      </c>
      <c r="L16" s="106" t="e">
        <f>SUM(D16,F16,H16,a1_children_reached[[#This Row],[Unknown level of education Targetted female]])</f>
        <v>#REF!</v>
      </c>
      <c r="M16" s="106" t="e">
        <f>SUM(E16,G16,I16,a1_children_reached[[#This Row],[Unknown level of education Targetted male]])</f>
        <v>#REF!</v>
      </c>
      <c r="N16" s="115" t="e">
        <f>SUM(a1_children_reached[[#This Row],[Total female targetted]:[Total male targetted]])</f>
        <v>#REF!</v>
      </c>
      <c r="O16" s="107" t="e">
        <f>#REF!</f>
        <v>#REF!</v>
      </c>
      <c r="P16" s="107" t="e">
        <f>#REF!</f>
        <v>#REF!</v>
      </c>
      <c r="Q16" s="107" t="e">
        <f>#REF!</f>
        <v>#REF!</v>
      </c>
      <c r="R16" s="107" t="e">
        <f>#REF!</f>
        <v>#REF!</v>
      </c>
      <c r="S16" s="107" t="e">
        <f>#REF!</f>
        <v>#REF!</v>
      </c>
      <c r="T16" s="107" t="e">
        <f>#REF!</f>
        <v>#REF!</v>
      </c>
      <c r="U16" s="107" t="e">
        <f>#REF!</f>
        <v>#REF!</v>
      </c>
      <c r="V16" s="107" t="e">
        <f>#REF!</f>
        <v>#REF!</v>
      </c>
      <c r="W16" s="107" t="e">
        <f>#REF!</f>
        <v>#REF!</v>
      </c>
      <c r="X16" s="107" t="e">
        <f>#REF!</f>
        <v>#REF!</v>
      </c>
      <c r="Y16" s="116" t="e">
        <f>SUM(a1_children_reached[[#This Row],[Total female achieved]:[Total male achieved]])</f>
        <v>#REF!</v>
      </c>
      <c r="Z16" s="190" t="str">
        <f>'A0 - Report information'!$C$2</f>
        <v>MYRP|No|Palestine|43831|44196|Annual|44286|19-ECW-MYRP-0006, SC190207|19-ECW-MYRP-0006, SC190207|19-ECW-MYRP-0006, SC190207|19-ECW-MYRP-0006, SC190207|19-ECW-MYRP-0006, SC190207|19-ECW-MYRP-0006, SC190207|19-ECW-MYRP-0006, SC190207|19-ECW-MYRP-0006, SC190207|||</v>
      </c>
    </row>
    <row r="20" spans="13:25" ht="21">
      <c r="N20" s="329" t="s">
        <v>116</v>
      </c>
      <c r="O20" s="329"/>
      <c r="P20" s="329"/>
      <c r="Q20" s="329"/>
      <c r="R20" s="329"/>
      <c r="S20" s="329"/>
      <c r="T20" s="329"/>
      <c r="U20" s="329"/>
      <c r="V20" s="329"/>
      <c r="W20" s="329"/>
      <c r="X20" s="329"/>
      <c r="Y20" s="329"/>
    </row>
    <row r="21" spans="13:25" ht="24.95" customHeight="1">
      <c r="M21" s="3" t="s">
        <v>117</v>
      </c>
      <c r="N21" s="118" t="e">
        <f>SUM(N9,N15)</f>
        <v>#REF!</v>
      </c>
      <c r="O21" s="118"/>
      <c r="P21" s="118"/>
      <c r="Q21" s="118"/>
      <c r="R21" s="118"/>
      <c r="S21" s="118"/>
      <c r="T21" s="118"/>
      <c r="U21" s="118"/>
      <c r="V21" s="118"/>
      <c r="W21" s="118"/>
      <c r="X21" s="118"/>
      <c r="Y21" s="118" t="e">
        <f>SUM(Y9,Y15)</f>
        <v>#REF!</v>
      </c>
    </row>
    <row r="22" spans="13:25" ht="24.95" customHeight="1">
      <c r="M22" s="3" t="s">
        <v>118</v>
      </c>
      <c r="N22" s="119" t="e">
        <f>#REF!</f>
        <v>#REF!</v>
      </c>
      <c r="O22" s="2"/>
      <c r="P22" s="2"/>
      <c r="T22" s="2"/>
      <c r="U22" s="2"/>
      <c r="V22" s="2"/>
      <c r="W22" s="2"/>
      <c r="X22" s="2"/>
      <c r="Y22" s="119" t="e">
        <f>#REF!</f>
        <v>#REF!</v>
      </c>
    </row>
  </sheetData>
  <sheetProtection sheet="1" objects="1" scenarios="1" selectLockedCells="1"/>
  <mergeCells count="14">
    <mergeCell ref="C2:C3"/>
    <mergeCell ref="D2:E2"/>
    <mergeCell ref="F2:G2"/>
    <mergeCell ref="H2:I2"/>
    <mergeCell ref="J2:K2"/>
    <mergeCell ref="N20:Y20"/>
    <mergeCell ref="S2:T2"/>
    <mergeCell ref="O2:P2"/>
    <mergeCell ref="Q2:R2"/>
    <mergeCell ref="D1:K1"/>
    <mergeCell ref="U2:V2"/>
    <mergeCell ref="O1:V1"/>
    <mergeCell ref="W2:Y2"/>
    <mergeCell ref="L2:N2"/>
  </mergeCells>
  <phoneticPr fontId="10" type="noConversion"/>
  <pageMargins left="0.7" right="0.7" top="0.75" bottom="0.75" header="0.3" footer="0.3"/>
  <pageSetup orientation="portrait" r:id="rId1"/>
  <ignoredErrors>
    <ignoredError sqref="D15:K16 D6:D7 D11:K13" calculatedColumn="1"/>
  </ignoredErrors>
  <tableParts count="1">
    <tablePart r:id="rId2"/>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0B045C-2446-4BB1-BD34-A9A2D0056786}">
  <dimension ref="A1:O32"/>
  <sheetViews>
    <sheetView showGridLines="0" zoomScale="60" zoomScaleNormal="60" workbookViewId="0">
      <pane xSplit="3" ySplit="6" topLeftCell="H7" activePane="bottomRight" state="frozen"/>
      <selection pane="bottomRight" activeCell="O8" sqref="O8:O19"/>
      <selection pane="bottomLeft" activeCell="A7" sqref="A7"/>
      <selection pane="topRight" activeCell="D1" sqref="D1"/>
    </sheetView>
  </sheetViews>
  <sheetFormatPr defaultColWidth="8.5703125" defaultRowHeight="14.45"/>
  <cols>
    <col min="1" max="1" width="22.140625" style="1" customWidth="1"/>
    <col min="2" max="2" width="24.5703125" customWidth="1"/>
    <col min="3" max="3" width="11" customWidth="1"/>
    <col min="4" max="5" width="10.42578125" customWidth="1"/>
    <col min="6" max="6" width="12.28515625" bestFit="1" customWidth="1"/>
    <col min="7" max="7" width="11.85546875" bestFit="1" customWidth="1"/>
    <col min="8" max="11" width="11.28515625" bestFit="1" customWidth="1"/>
    <col min="12" max="12" width="12.140625" bestFit="1" customWidth="1"/>
    <col min="13" max="13" width="15.85546875" customWidth="1"/>
    <col min="14" max="14" width="13.5703125" customWidth="1"/>
    <col min="15" max="15" width="102.85546875" style="1" customWidth="1"/>
  </cols>
  <sheetData>
    <row r="1" spans="1:15" ht="48" customHeight="1">
      <c r="B1" s="339" t="s">
        <v>119</v>
      </c>
      <c r="C1" s="339"/>
      <c r="D1" s="339"/>
      <c r="E1" s="339"/>
      <c r="F1" s="339"/>
      <c r="G1" s="339"/>
      <c r="H1" s="339"/>
      <c r="I1" s="339"/>
      <c r="J1" s="339"/>
      <c r="K1" s="339"/>
      <c r="L1" s="339"/>
      <c r="M1" s="339"/>
      <c r="N1" s="339"/>
      <c r="O1" s="339"/>
    </row>
    <row r="2" spans="1:15" ht="23.1" customHeight="1">
      <c r="A2" s="301"/>
      <c r="B2" s="340" t="s">
        <v>120</v>
      </c>
      <c r="C2" s="340"/>
      <c r="D2" s="340"/>
      <c r="E2" s="340"/>
      <c r="F2" s="340"/>
      <c r="G2" s="340"/>
      <c r="H2" s="340"/>
      <c r="I2" s="340"/>
      <c r="J2" s="340"/>
      <c r="K2" s="340"/>
      <c r="L2" s="340"/>
      <c r="M2" s="340"/>
      <c r="N2" s="340"/>
      <c r="O2" s="301"/>
    </row>
    <row r="3" spans="1:15" ht="24.95" customHeight="1">
      <c r="A3" s="341" t="s">
        <v>121</v>
      </c>
      <c r="B3" s="341"/>
      <c r="C3" s="67"/>
      <c r="D3" s="67"/>
      <c r="E3" s="67"/>
      <c r="F3" s="67"/>
      <c r="G3" s="67"/>
      <c r="H3" s="67"/>
      <c r="I3" s="67"/>
      <c r="J3" s="67"/>
      <c r="K3" s="67"/>
      <c r="L3" s="67"/>
      <c r="M3" s="67"/>
      <c r="N3" s="67"/>
      <c r="O3" s="67"/>
    </row>
    <row r="4" spans="1:15" ht="24.95" customHeight="1">
      <c r="A4" s="184">
        <f>SUM(N16,N29)</f>
        <v>552680</v>
      </c>
      <c r="B4" s="185" t="s">
        <v>122</v>
      </c>
      <c r="D4" s="342" t="s">
        <v>123</v>
      </c>
      <c r="E4" s="343"/>
      <c r="F4" s="343"/>
      <c r="G4" s="343"/>
      <c r="H4" s="343"/>
      <c r="I4" s="343"/>
      <c r="J4" s="343"/>
      <c r="K4" s="344"/>
    </row>
    <row r="5" spans="1:15" ht="24.95" customHeight="1">
      <c r="A5" s="186">
        <f>SUM(N17,N30)</f>
        <v>419170</v>
      </c>
      <c r="B5" s="187" t="s">
        <v>124</v>
      </c>
      <c r="D5" s="345" t="s">
        <v>73</v>
      </c>
      <c r="E5" s="346"/>
      <c r="F5" s="347" t="s">
        <v>74</v>
      </c>
      <c r="G5" s="347"/>
      <c r="H5" s="347" t="s">
        <v>75</v>
      </c>
      <c r="I5" s="347"/>
      <c r="J5" s="348" t="s">
        <v>76</v>
      </c>
      <c r="K5" s="349"/>
      <c r="L5" s="350" t="s">
        <v>81</v>
      </c>
      <c r="M5" s="350"/>
      <c r="N5" s="350"/>
    </row>
    <row r="6" spans="1:15" ht="18.95" customHeight="1">
      <c r="A6" s="120"/>
      <c r="B6" s="121"/>
      <c r="D6" s="300" t="s">
        <v>79</v>
      </c>
      <c r="E6" s="300" t="s">
        <v>80</v>
      </c>
      <c r="F6" s="300" t="s">
        <v>79</v>
      </c>
      <c r="G6" s="300" t="s">
        <v>80</v>
      </c>
      <c r="H6" s="300" t="s">
        <v>79</v>
      </c>
      <c r="I6" s="300" t="s">
        <v>80</v>
      </c>
      <c r="J6" s="300" t="s">
        <v>79</v>
      </c>
      <c r="K6" s="300" t="s">
        <v>80</v>
      </c>
      <c r="L6" s="299" t="s">
        <v>79</v>
      </c>
      <c r="M6" s="299" t="s">
        <v>80</v>
      </c>
      <c r="N6" s="299" t="s">
        <v>81</v>
      </c>
    </row>
    <row r="7" spans="1:15" ht="24" customHeight="1" thickBot="1">
      <c r="A7" s="351" t="s">
        <v>107</v>
      </c>
      <c r="B7" s="352"/>
      <c r="C7" s="352"/>
      <c r="D7" s="302"/>
      <c r="E7" s="302"/>
      <c r="F7" s="302"/>
      <c r="G7" s="302"/>
      <c r="H7" s="302"/>
      <c r="I7" s="302"/>
      <c r="J7" s="302"/>
      <c r="K7" s="302"/>
      <c r="L7" s="302"/>
      <c r="M7" s="302"/>
      <c r="N7" s="122"/>
      <c r="O7" s="123" t="s">
        <v>125</v>
      </c>
    </row>
    <row r="8" spans="1:15" ht="24" customHeight="1" thickBot="1">
      <c r="A8" s="353" t="s">
        <v>108</v>
      </c>
      <c r="B8" s="355" t="s">
        <v>109</v>
      </c>
      <c r="C8" s="124" t="s">
        <v>126</v>
      </c>
      <c r="D8" s="81">
        <f>'A1 - Children reached SCI 11.21'!D8+'A1-Children reached UNICEF11.21'!D8+'A1-Children reached UNESCO11.21'!D8+'A1 - Children reached UNDP'!D8+'A1 - Children reached UNRWA WB'!D8+'A1 - Children reached UNRWA Gaz'!D8</f>
        <v>0</v>
      </c>
      <c r="E8" s="81">
        <f>'A1 - Children reached SCI 11.21'!E8+'A1-Children reached UNICEF11.21'!E8+'A1-Children reached UNESCO11.21'!E8+'A1 - Children reached UNDP'!E8+'A1 - Children reached UNRWA WB'!E8+'A1 - Children reached UNRWA Gaz'!E8</f>
        <v>0</v>
      </c>
      <c r="F8" s="81">
        <f>'A1 - Children reached SCI 11.21'!F8+'A1-Children reached UNICEF11.21'!F8+'A1-Children reached UNESCO11.21'!F8+'A1 - Children reached UNDP'!F8+'A1 - Children reached UNRWA WB'!F8+'A1 - Children reached UNRWA Gaz'!F8</f>
        <v>64578.194499999998</v>
      </c>
      <c r="G8" s="81">
        <f>'A1 - Children reached SCI 11.21'!G8+'A1-Children reached UNICEF11.21'!G8+'A1-Children reached UNESCO11.21'!G8+'A1 - Children reached UNDP'!G8+'A1 - Children reached UNRWA WB'!G8+'A1 - Children reached UNRWA Gaz'!G8</f>
        <v>69513.755499999999</v>
      </c>
      <c r="H8" s="81">
        <f>'A1 - Children reached SCI 11.21'!H8+'A1-Children reached UNICEF11.21'!H8+'A1-Children reached UNESCO11.21'!H8+'A1 - Children reached UNDP'!H8+'A1 - Children reached UNRWA WB'!H8+'A1 - Children reached UNRWA Gaz'!H8</f>
        <v>69373.955499999996</v>
      </c>
      <c r="I8" s="81">
        <f>'A1 - Children reached SCI 11.21'!I8+'A1-Children reached UNICEF11.21'!I8+'A1-Children reached UNESCO11.21'!I8+'A1 - Children reached UNDP'!I8+'A1 - Children reached UNRWA WB'!I8+'A1 - Children reached UNRWA Gaz'!I8</f>
        <v>73134.094500000007</v>
      </c>
      <c r="J8" s="81">
        <f>'A1 - Children reached SCI 11.21'!J8+'A1-Children reached UNICEF11.21'!J8+'A1-Children reached UNESCO11.21'!J8+'A1 - Children reached UNDP'!J8+'A1 - Children reached UNRWA WB'!J8+'A1 - Children reached UNRWA Gaz'!J8</f>
        <v>27258</v>
      </c>
      <c r="K8" s="81">
        <f>'A1 - Children reached SCI 11.21'!K8+'A1-Children reached UNICEF11.21'!K8+'A1-Children reached UNESCO11.21'!K8+'A1 - Children reached UNDP'!K8+'A1 - Children reached UNRWA WB'!K8+'A1 - Children reached UNRWA Gaz'!K8</f>
        <v>25162</v>
      </c>
      <c r="L8" s="125">
        <f t="shared" ref="L8:M19" si="0">SUM(H8,F8,D8,J8)</f>
        <v>161210.15</v>
      </c>
      <c r="M8" s="126">
        <f t="shared" si="0"/>
        <v>167809.85</v>
      </c>
      <c r="N8" s="127">
        <f t="shared" ref="N8:N19" si="1">SUM(L8:M8)</f>
        <v>329020</v>
      </c>
      <c r="O8" s="357" t="s">
        <v>127</v>
      </c>
    </row>
    <row r="9" spans="1:15" ht="24" customHeight="1" thickBot="1">
      <c r="A9" s="354"/>
      <c r="B9" s="356"/>
      <c r="C9" s="128" t="s">
        <v>128</v>
      </c>
      <c r="D9" s="81">
        <f>'A1 - Children reached SCI 11.21'!D9+'A1-Children reached UNICEF11.21'!D9+'A1-Children reached UNESCO11.21'!D9+'A1 - Children reached UNDP'!D9+'A1 - Children reached UNRWA WB'!D9+'A1 - Children reached UNRWA Gaz'!D9</f>
        <v>0</v>
      </c>
      <c r="E9" s="81">
        <f>'A1 - Children reached SCI 11.21'!E9+'A1-Children reached UNICEF11.21'!E9+'A1-Children reached UNESCO11.21'!E9+'A1 - Children reached UNDP'!E9+'A1 - Children reached UNRWA WB'!E9+'A1 - Children reached UNRWA Gaz'!E9</f>
        <v>0</v>
      </c>
      <c r="F9" s="81">
        <f>'A1 - Children reached SCI 11.21'!F9+'A1-Children reached UNICEF11.21'!F9+'A1-Children reached UNESCO11.21'!F9+'A1 - Children reached UNDP'!F9+'A1 - Children reached UNRWA WB'!F9+'A1 - Children reached UNRWA Gaz'!F9</f>
        <v>50157.194499999998</v>
      </c>
      <c r="G9" s="81">
        <f>'A1 - Children reached SCI 11.21'!G9+'A1-Children reached UNICEF11.21'!G9+'A1-Children reached UNESCO11.21'!G9+'A1 - Children reached UNDP'!G9+'A1 - Children reached UNRWA WB'!G9+'A1 - Children reached UNRWA Gaz'!G9</f>
        <v>53604.755499999999</v>
      </c>
      <c r="H9" s="81">
        <f>'A1 - Children reached SCI 11.21'!H9+'A1-Children reached UNICEF11.21'!H9+'A1-Children reached UNESCO11.21'!H9+'A1 - Children reached UNDP'!H9+'A1 - Children reached UNRWA WB'!H9+'A1 - Children reached UNRWA Gaz'!H9</f>
        <v>71909.955499999996</v>
      </c>
      <c r="I9" s="81">
        <f>'A1 - Children reached SCI 11.21'!I9+'A1-Children reached UNICEF11.21'!I9+'A1-Children reached UNESCO11.21'!I9+'A1 - Children reached UNDP'!I9+'A1 - Children reached UNRWA WB'!I9+'A1 - Children reached UNRWA Gaz'!I9</f>
        <v>75932.094500000007</v>
      </c>
      <c r="J9" s="81">
        <f>'A1 - Children reached SCI 11.21'!J9+'A1-Children reached UNICEF11.21'!J9+'A1-Children reached UNESCO11.21'!J9+'A1 - Children reached UNDP'!J9+'A1 - Children reached UNRWA WB'!J9+'A1 - Children reached UNRWA Gaz'!J9</f>
        <v>27615</v>
      </c>
      <c r="K9" s="81">
        <f>'A1 - Children reached SCI 11.21'!K9+'A1-Children reached UNICEF11.21'!K9+'A1-Children reached UNESCO11.21'!K9+'A1 - Children reached UNDP'!K9+'A1 - Children reached UNRWA WB'!K9+'A1 - Children reached UNRWA Gaz'!K9</f>
        <v>25530</v>
      </c>
      <c r="L9" s="129">
        <f t="shared" si="0"/>
        <v>149682.15</v>
      </c>
      <c r="M9" s="130">
        <f t="shared" si="0"/>
        <v>155066.85</v>
      </c>
      <c r="N9" s="131">
        <f t="shared" si="1"/>
        <v>304749</v>
      </c>
      <c r="O9" s="358"/>
    </row>
    <row r="10" spans="1:15" ht="24" customHeight="1" thickBot="1">
      <c r="A10" s="354"/>
      <c r="B10" s="355" t="s">
        <v>110</v>
      </c>
      <c r="C10" s="124" t="s">
        <v>126</v>
      </c>
      <c r="D10" s="81">
        <f>'A1 - Children reached SCI 11.21'!D10+'A1-Children reached UNICEF11.21'!D10+'A1-Children reached UNESCO11.21'!D10+'A1 - Children reached UNDP'!D10+'A1 - Children reached UNRWA WB'!D10+'A1 - Children reached UNRWA Gaz'!D10</f>
        <v>0</v>
      </c>
      <c r="E10" s="81">
        <f>'A1 - Children reached SCI 11.21'!E10+'A1-Children reached UNICEF11.21'!E10+'A1-Children reached UNESCO11.21'!E10+'A1 - Children reached UNDP'!E10+'A1 - Children reached UNRWA WB'!E10+'A1 - Children reached UNRWA Gaz'!E10</f>
        <v>0</v>
      </c>
      <c r="F10" s="81">
        <f>'A1 - Children reached SCI 11.21'!F10+'A1-Children reached UNICEF11.21'!F10+'A1-Children reached UNESCO11.21'!F10+'A1 - Children reached UNDP'!F10+'A1 - Children reached UNRWA WB'!F10+'A1 - Children reached UNRWA Gaz'!F10</f>
        <v>0</v>
      </c>
      <c r="G10" s="81">
        <f>'A1 - Children reached SCI 11.21'!G10+'A1-Children reached UNICEF11.21'!G10+'A1-Children reached UNESCO11.21'!G10+'A1 - Children reached UNDP'!G10+'A1 - Children reached UNRWA WB'!G10+'A1 - Children reached UNRWA Gaz'!G10</f>
        <v>0</v>
      </c>
      <c r="H10" s="81">
        <f>'A1 - Children reached SCI 11.21'!H10+'A1-Children reached UNICEF11.21'!H10+'A1-Children reached UNESCO11.21'!H10+'A1 - Children reached UNDP'!H10+'A1 - Children reached UNRWA WB'!H10+'A1 - Children reached UNRWA Gaz'!H10</f>
        <v>0</v>
      </c>
      <c r="I10" s="81">
        <f>'A1 - Children reached SCI 11.21'!I10+'A1-Children reached UNICEF11.21'!I10+'A1-Children reached UNESCO11.21'!I10+'A1 - Children reached UNDP'!I10+'A1 - Children reached UNRWA WB'!I10+'A1 - Children reached UNRWA Gaz'!I10</f>
        <v>0</v>
      </c>
      <c r="J10" s="81">
        <f>'A1 - Children reached SCI 11.21'!J10+'A1-Children reached UNICEF11.21'!J10+'A1-Children reached UNESCO11.21'!J10+'A1 - Children reached UNDP'!J10+'A1 - Children reached UNRWA WB'!J10+'A1 - Children reached UNRWA Gaz'!J10</f>
        <v>0</v>
      </c>
      <c r="K10" s="81">
        <f>'A1 - Children reached SCI 11.21'!K10+'A1-Children reached UNICEF11.21'!K10+'A1-Children reached UNESCO11.21'!K10+'A1 - Children reached UNDP'!K10+'A1 - Children reached UNRWA WB'!K10+'A1 - Children reached UNRWA Gaz'!K10</f>
        <v>0</v>
      </c>
      <c r="L10" s="125">
        <f t="shared" si="0"/>
        <v>0</v>
      </c>
      <c r="M10" s="126">
        <f t="shared" si="0"/>
        <v>0</v>
      </c>
      <c r="N10" s="127">
        <f t="shared" si="1"/>
        <v>0</v>
      </c>
      <c r="O10" s="358"/>
    </row>
    <row r="11" spans="1:15" ht="24" customHeight="1" thickBot="1">
      <c r="A11" s="354"/>
      <c r="B11" s="356"/>
      <c r="C11" s="128" t="s">
        <v>128</v>
      </c>
      <c r="D11" s="81">
        <f>'A1 - Children reached SCI 11.21'!D11+'A1-Children reached UNICEF11.21'!D11+'A1-Children reached UNESCO11.21'!D11+'A1 - Children reached UNDP'!D11+'A1 - Children reached UNRWA WB'!D11+'A1 - Children reached UNRWA Gaz'!D11</f>
        <v>0</v>
      </c>
      <c r="E11" s="81">
        <f>'A1 - Children reached SCI 11.21'!E11+'A1-Children reached UNICEF11.21'!E11+'A1-Children reached UNESCO11.21'!E11+'A1 - Children reached UNDP'!E11+'A1 - Children reached UNRWA WB'!E11+'A1 - Children reached UNRWA Gaz'!E11</f>
        <v>0</v>
      </c>
      <c r="F11" s="81">
        <f>'A1 - Children reached SCI 11.21'!F11+'A1-Children reached UNICEF11.21'!F11+'A1-Children reached UNESCO11.21'!F11+'A1 - Children reached UNDP'!F11+'A1 - Children reached UNRWA WB'!F11+'A1 - Children reached UNRWA Gaz'!F11</f>
        <v>0</v>
      </c>
      <c r="G11" s="81">
        <f>'A1 - Children reached SCI 11.21'!G11+'A1-Children reached UNICEF11.21'!G11+'A1-Children reached UNESCO11.21'!G11+'A1 - Children reached UNDP'!G11+'A1 - Children reached UNRWA WB'!G11+'A1 - Children reached UNRWA Gaz'!G11</f>
        <v>0</v>
      </c>
      <c r="H11" s="81">
        <f>'A1 - Children reached SCI 11.21'!H11+'A1-Children reached UNICEF11.21'!H11+'A1-Children reached UNESCO11.21'!H11+'A1 - Children reached UNDP'!H11+'A1 - Children reached UNRWA WB'!H11+'A1 - Children reached UNRWA Gaz'!H11</f>
        <v>0</v>
      </c>
      <c r="I11" s="81">
        <f>'A1 - Children reached SCI 11.21'!I11+'A1-Children reached UNICEF11.21'!I11+'A1-Children reached UNESCO11.21'!I11+'A1 - Children reached UNDP'!I11+'A1 - Children reached UNRWA WB'!I11+'A1 - Children reached UNRWA Gaz'!I11</f>
        <v>0</v>
      </c>
      <c r="J11" s="81">
        <f>'A1 - Children reached SCI 11.21'!J11+'A1-Children reached UNICEF11.21'!J11+'A1-Children reached UNESCO11.21'!J11+'A1 - Children reached UNDP'!J11+'A1 - Children reached UNRWA WB'!J11+'A1 - Children reached UNRWA Gaz'!J11</f>
        <v>0</v>
      </c>
      <c r="K11" s="81">
        <f>'A1 - Children reached SCI 11.21'!K11+'A1-Children reached UNICEF11.21'!K11+'A1-Children reached UNESCO11.21'!K11+'A1 - Children reached UNDP'!K11+'A1 - Children reached UNRWA WB'!K11+'A1 - Children reached UNRWA Gaz'!K11</f>
        <v>0</v>
      </c>
      <c r="L11" s="129">
        <f t="shared" si="0"/>
        <v>0</v>
      </c>
      <c r="M11" s="130">
        <f t="shared" si="0"/>
        <v>0</v>
      </c>
      <c r="N11" s="131">
        <f t="shared" si="1"/>
        <v>0</v>
      </c>
      <c r="O11" s="358"/>
    </row>
    <row r="12" spans="1:15" ht="24" customHeight="1" thickBot="1">
      <c r="A12" s="354"/>
      <c r="B12" s="359" t="s">
        <v>111</v>
      </c>
      <c r="C12" s="124" t="s">
        <v>126</v>
      </c>
      <c r="D12" s="81">
        <f>'A1 - Children reached SCI 11.21'!D12+'A1-Children reached UNICEF11.21'!D12+'A1-Children reached UNESCO11.21'!D12+'A1 - Children reached UNDP'!D12+'A1 - Children reached UNRWA WB'!D12+'A1 - Children reached UNRWA Gaz'!D12</f>
        <v>0</v>
      </c>
      <c r="E12" s="81">
        <f>'A1 - Children reached SCI 11.21'!E12+'A1-Children reached UNICEF11.21'!E12+'A1-Children reached UNESCO11.21'!E12+'A1 - Children reached UNDP'!E12+'A1 - Children reached UNRWA WB'!E12+'A1 - Children reached UNRWA Gaz'!E12</f>
        <v>0</v>
      </c>
      <c r="F12" s="81">
        <f>'A1 - Children reached SCI 11.21'!F12+'A1-Children reached UNICEF11.21'!F12+'A1-Children reached UNESCO11.21'!F12+'A1 - Children reached UNDP'!F12+'A1 - Children reached UNRWA WB'!F12+'A1 - Children reached UNRWA Gaz'!F12</f>
        <v>37715</v>
      </c>
      <c r="G12" s="81">
        <f>'A1 - Children reached SCI 11.21'!G12+'A1-Children reached UNICEF11.21'!G12+'A1-Children reached UNESCO11.21'!G12+'A1 - Children reached UNDP'!G12+'A1 - Children reached UNRWA WB'!G12+'A1 - Children reached UNRWA Gaz'!G12</f>
        <v>38437</v>
      </c>
      <c r="H12" s="81">
        <f>'A1 - Children reached SCI 11.21'!H12+'A1-Children reached UNICEF11.21'!H12+'A1-Children reached UNESCO11.21'!H12+'A1 - Children reached UNDP'!H12+'A1 - Children reached UNRWA WB'!H12+'A1 - Children reached UNRWA Gaz'!H12</f>
        <v>12274</v>
      </c>
      <c r="I12" s="81">
        <f>'A1 - Children reached SCI 11.21'!I12+'A1-Children reached UNICEF11.21'!I12+'A1-Children reached UNESCO11.21'!I12+'A1 - Children reached UNDP'!I12+'A1 - Children reached UNRWA WB'!I12+'A1 - Children reached UNRWA Gaz'!I12</f>
        <v>12746</v>
      </c>
      <c r="J12" s="81">
        <f>'A1 - Children reached SCI 11.21'!J12+'A1-Children reached UNICEF11.21'!J12+'A1-Children reached UNESCO11.21'!J12+'A1 - Children reached UNDP'!J12+'A1 - Children reached UNRWA WB'!J12+'A1 - Children reached UNRWA Gaz'!J12</f>
        <v>54050</v>
      </c>
      <c r="K12" s="81">
        <f>'A1 - Children reached SCI 11.21'!K12+'A1-Children reached UNICEF11.21'!K12+'A1-Children reached UNESCO11.21'!K12+'A1 - Children reached UNDP'!K12+'A1 - Children reached UNRWA WB'!K12+'A1 - Children reached UNRWA Gaz'!K12</f>
        <v>53730</v>
      </c>
      <c r="L12" s="125">
        <f t="shared" si="0"/>
        <v>104039</v>
      </c>
      <c r="M12" s="126">
        <f t="shared" si="0"/>
        <v>104913</v>
      </c>
      <c r="N12" s="127">
        <f t="shared" si="1"/>
        <v>208952</v>
      </c>
      <c r="O12" s="358"/>
    </row>
    <row r="13" spans="1:15" ht="24" customHeight="1" thickBot="1">
      <c r="A13" s="354"/>
      <c r="B13" s="360"/>
      <c r="C13" s="128" t="s">
        <v>128</v>
      </c>
      <c r="D13" s="81">
        <f>'A1 - Children reached SCI 11.21'!D13+'A1-Children reached UNICEF11.21'!D13+'A1-Children reached UNESCO11.21'!D13+'A1 - Children reached UNDP'!D13+'A1 - Children reached UNRWA WB'!D13+'A1 - Children reached UNRWA Gaz'!D13</f>
        <v>0</v>
      </c>
      <c r="E13" s="81">
        <f>'A1 - Children reached SCI 11.21'!E13+'A1-Children reached UNICEF11.21'!E13+'A1-Children reached UNESCO11.21'!E13+'A1 - Children reached UNDP'!E13+'A1 - Children reached UNRWA WB'!E13+'A1 - Children reached UNRWA Gaz'!E13</f>
        <v>0</v>
      </c>
      <c r="F13" s="81">
        <f>'A1 - Children reached SCI 11.21'!F13+'A1-Children reached UNICEF11.21'!F13+'A1-Children reached UNESCO11.21'!F13+'A1 - Children reached UNDP'!F13+'A1 - Children reached UNRWA WB'!F13+'A1 - Children reached UNRWA Gaz'!F13</f>
        <v>14140</v>
      </c>
      <c r="G13" s="81">
        <f>'A1 - Children reached SCI 11.21'!G13+'A1-Children reached UNICEF11.21'!G13+'A1-Children reached UNESCO11.21'!G13+'A1 - Children reached UNDP'!G13+'A1 - Children reached UNRWA WB'!G13+'A1 - Children reached UNRWA Gaz'!G13</f>
        <v>15587</v>
      </c>
      <c r="H13" s="81">
        <f>'A1 - Children reached SCI 11.21'!H13+'A1-Children reached UNICEF11.21'!H13+'A1-Children reached UNESCO11.21'!H13+'A1 - Children reached UNDP'!H13+'A1 - Children reached UNRWA WB'!H13+'A1 - Children reached UNRWA Gaz'!H13</f>
        <v>16956</v>
      </c>
      <c r="I13" s="81">
        <f>'A1 - Children reached SCI 11.21'!I13+'A1-Children reached UNICEF11.21'!I13+'A1-Children reached UNESCO11.21'!I13+'A1 - Children reached UNDP'!I13+'A1 - Children reached UNRWA WB'!I13+'A1 - Children reached UNRWA Gaz'!I13</f>
        <v>20085</v>
      </c>
      <c r="J13" s="81">
        <f>'A1 - Children reached SCI 11.21'!J13+'A1-Children reached UNICEF11.21'!J13+'A1-Children reached UNESCO11.21'!J13+'A1 - Children reached UNDP'!J13+'A1 - Children reached UNRWA WB'!J13+'A1 - Children reached UNRWA Gaz'!J13</f>
        <v>15333</v>
      </c>
      <c r="K13" s="81">
        <f>'A1 - Children reached SCI 11.21'!K13+'A1-Children reached UNICEF11.21'!K13+'A1-Children reached UNESCO11.21'!K13+'A1 - Children reached UNDP'!K13+'A1 - Children reached UNRWA WB'!K13+'A1 - Children reached UNRWA Gaz'!K13</f>
        <v>14153</v>
      </c>
      <c r="L13" s="129">
        <f t="shared" si="0"/>
        <v>46429</v>
      </c>
      <c r="M13" s="130">
        <f t="shared" si="0"/>
        <v>49825</v>
      </c>
      <c r="N13" s="131">
        <f t="shared" si="1"/>
        <v>96254</v>
      </c>
      <c r="O13" s="358"/>
    </row>
    <row r="14" spans="1:15" ht="24" customHeight="1" thickBot="1">
      <c r="A14" s="354"/>
      <c r="B14" s="361" t="s">
        <v>129</v>
      </c>
      <c r="C14" s="124" t="s">
        <v>126</v>
      </c>
      <c r="D14" s="81">
        <f>'A1 - Children reached SCI 11.21'!D14+'A1-Children reached UNICEF11.21'!D14+'A1-Children reached UNESCO11.21'!D14+'A1 - Children reached UNDP'!D14+'A1 - Children reached UNRWA WB'!D14+'A1 - Children reached UNRWA Gaz'!D14</f>
        <v>0</v>
      </c>
      <c r="E14" s="81">
        <f>'A1 - Children reached SCI 11.21'!E14+'A1-Children reached UNICEF11.21'!E14+'A1-Children reached UNESCO11.21'!E14+'A1 - Children reached UNDP'!E14+'A1 - Children reached UNRWA WB'!E14+'A1 - Children reached UNRWA Gaz'!E14</f>
        <v>0</v>
      </c>
      <c r="F14" s="81">
        <f>'A1 - Children reached SCI 11.21'!F14+'A1-Children reached UNICEF11.21'!F14+'A1-Children reached UNESCO11.21'!F14+'A1 - Children reached UNDP'!F14+'A1 - Children reached UNRWA WB'!F14+'A1 - Children reached UNRWA Gaz'!F14</f>
        <v>0</v>
      </c>
      <c r="G14" s="81">
        <f>'A1 - Children reached SCI 11.21'!G14+'A1-Children reached UNICEF11.21'!G14+'A1-Children reached UNESCO11.21'!G14+'A1 - Children reached UNDP'!G14+'A1 - Children reached UNRWA WB'!G14+'A1 - Children reached UNRWA Gaz'!G14</f>
        <v>0</v>
      </c>
      <c r="H14" s="81">
        <f>'A1 - Children reached SCI 11.21'!H14+'A1-Children reached UNICEF11.21'!H14+'A1-Children reached UNESCO11.21'!H14+'A1 - Children reached UNDP'!H14+'A1 - Children reached UNRWA WB'!H14+'A1 - Children reached UNRWA Gaz'!H14</f>
        <v>0</v>
      </c>
      <c r="I14" s="81">
        <f>'A1 - Children reached SCI 11.21'!I14+'A1-Children reached UNICEF11.21'!I14+'A1-Children reached UNESCO11.21'!I14+'A1 - Children reached UNDP'!I14+'A1 - Children reached UNRWA WB'!I14+'A1 - Children reached UNRWA Gaz'!I14</f>
        <v>0</v>
      </c>
      <c r="J14" s="81">
        <f>'A1 - Children reached SCI 11.21'!J14+'A1-Children reached UNICEF11.21'!J14+'A1-Children reached UNESCO11.21'!J14+'A1 - Children reached UNDP'!J14+'A1 - Children reached UNRWA WB'!J14+'A1 - Children reached UNRWA Gaz'!J14</f>
        <v>0</v>
      </c>
      <c r="K14" s="81">
        <f>'A1 - Children reached SCI 11.21'!K14+'A1-Children reached UNICEF11.21'!K14+'A1-Children reached UNESCO11.21'!K14+'A1 - Children reached UNDP'!K14+'A1 - Children reached UNRWA WB'!K14+'A1 - Children reached UNRWA Gaz'!K14</f>
        <v>0</v>
      </c>
      <c r="L14" s="125">
        <f t="shared" si="0"/>
        <v>0</v>
      </c>
      <c r="M14" s="126">
        <f t="shared" si="0"/>
        <v>0</v>
      </c>
      <c r="N14" s="127">
        <f t="shared" si="1"/>
        <v>0</v>
      </c>
      <c r="O14" s="358"/>
    </row>
    <row r="15" spans="1:15" ht="24" customHeight="1" thickBot="1">
      <c r="A15" s="354"/>
      <c r="B15" s="362"/>
      <c r="C15" s="128" t="s">
        <v>128</v>
      </c>
      <c r="D15" s="81">
        <f>'A1 - Children reached SCI 11.21'!D15+'A1-Children reached UNICEF11.21'!D15+'A1-Children reached UNESCO11.21'!D15+'A1 - Children reached UNDP'!D15+'A1 - Children reached UNRWA WB'!D15+'A1 - Children reached UNRWA Gaz'!D15</f>
        <v>0</v>
      </c>
      <c r="E15" s="81">
        <f>'A1 - Children reached SCI 11.21'!E15+'A1-Children reached UNICEF11.21'!E15+'A1-Children reached UNESCO11.21'!E15+'A1 - Children reached UNDP'!E15+'A1 - Children reached UNRWA WB'!E15+'A1 - Children reached UNRWA Gaz'!E15</f>
        <v>0</v>
      </c>
      <c r="F15" s="81">
        <f>'A1 - Children reached SCI 11.21'!F15+'A1-Children reached UNICEF11.21'!F15+'A1-Children reached UNESCO11.21'!F15+'A1 - Children reached UNDP'!F15+'A1 - Children reached UNRWA WB'!F15+'A1 - Children reached UNRWA Gaz'!F15</f>
        <v>0</v>
      </c>
      <c r="G15" s="81">
        <f>'A1 - Children reached SCI 11.21'!G15+'A1-Children reached UNICEF11.21'!G15+'A1-Children reached UNESCO11.21'!G15+'A1 - Children reached UNDP'!G15+'A1 - Children reached UNRWA WB'!G15+'A1 - Children reached UNRWA Gaz'!G15</f>
        <v>0</v>
      </c>
      <c r="H15" s="81">
        <f>'A1 - Children reached SCI 11.21'!H15+'A1-Children reached UNICEF11.21'!H15+'A1-Children reached UNESCO11.21'!H15+'A1 - Children reached UNDP'!H15+'A1 - Children reached UNRWA WB'!H15+'A1 - Children reached UNRWA Gaz'!H15</f>
        <v>0</v>
      </c>
      <c r="I15" s="81">
        <f>'A1 - Children reached SCI 11.21'!I15+'A1-Children reached UNICEF11.21'!I15+'A1-Children reached UNESCO11.21'!I15+'A1 - Children reached UNDP'!I15+'A1 - Children reached UNRWA WB'!I15+'A1 - Children reached UNRWA Gaz'!I15</f>
        <v>0</v>
      </c>
      <c r="J15" s="81">
        <f>'A1 - Children reached SCI 11.21'!J15+'A1-Children reached UNICEF11.21'!J15+'A1-Children reached UNESCO11.21'!J15+'A1 - Children reached UNDP'!J15+'A1 - Children reached UNRWA WB'!J15+'A1 - Children reached UNRWA Gaz'!J15</f>
        <v>0</v>
      </c>
      <c r="K15" s="81">
        <f>'A1 - Children reached SCI 11.21'!K15+'A1-Children reached UNICEF11.21'!K15+'A1-Children reached UNESCO11.21'!K15+'A1 - Children reached UNDP'!K15+'A1 - Children reached UNRWA WB'!K15+'A1 - Children reached UNRWA Gaz'!K15</f>
        <v>0</v>
      </c>
      <c r="L15" s="129">
        <f t="shared" si="0"/>
        <v>0</v>
      </c>
      <c r="M15" s="130">
        <f t="shared" si="0"/>
        <v>0</v>
      </c>
      <c r="N15" s="131">
        <f t="shared" si="1"/>
        <v>0</v>
      </c>
      <c r="O15" s="358"/>
    </row>
    <row r="16" spans="1:15" ht="24" customHeight="1">
      <c r="A16" s="354"/>
      <c r="B16" s="363" t="s">
        <v>130</v>
      </c>
      <c r="C16" s="132" t="s">
        <v>126</v>
      </c>
      <c r="D16" s="133">
        <f>SUM(D8,D10,D12,D14)</f>
        <v>0</v>
      </c>
      <c r="E16" s="133">
        <f t="shared" ref="E16:K17" si="2">SUM(E8,E10,E12,E14)</f>
        <v>0</v>
      </c>
      <c r="F16" s="133">
        <f t="shared" si="2"/>
        <v>102293.1945</v>
      </c>
      <c r="G16" s="133">
        <f t="shared" si="2"/>
        <v>107950.7555</v>
      </c>
      <c r="H16" s="133">
        <f t="shared" si="2"/>
        <v>81647.955499999996</v>
      </c>
      <c r="I16" s="133">
        <f t="shared" si="2"/>
        <v>85880.094500000007</v>
      </c>
      <c r="J16" s="133">
        <f t="shared" si="2"/>
        <v>81308</v>
      </c>
      <c r="K16" s="133">
        <f t="shared" si="2"/>
        <v>78892</v>
      </c>
      <c r="L16" s="150">
        <f t="shared" si="0"/>
        <v>265249.15000000002</v>
      </c>
      <c r="M16" s="151">
        <f t="shared" si="0"/>
        <v>272722.84999999998</v>
      </c>
      <c r="N16" s="152">
        <f t="shared" si="1"/>
        <v>537972</v>
      </c>
      <c r="O16" s="358"/>
    </row>
    <row r="17" spans="1:15" ht="24" customHeight="1" thickBot="1">
      <c r="A17" s="354"/>
      <c r="B17" s="364"/>
      <c r="C17" s="134" t="s">
        <v>128</v>
      </c>
      <c r="D17" s="135">
        <f>SUM(D9,D11,D13,D15)</f>
        <v>0</v>
      </c>
      <c r="E17" s="135">
        <f t="shared" si="2"/>
        <v>0</v>
      </c>
      <c r="F17" s="135">
        <f t="shared" si="2"/>
        <v>64297.194499999998</v>
      </c>
      <c r="G17" s="135">
        <f t="shared" si="2"/>
        <v>69191.755499999999</v>
      </c>
      <c r="H17" s="135">
        <f t="shared" si="2"/>
        <v>88865.955499999996</v>
      </c>
      <c r="I17" s="135">
        <f t="shared" si="2"/>
        <v>96017.094500000007</v>
      </c>
      <c r="J17" s="135">
        <f t="shared" si="2"/>
        <v>42948</v>
      </c>
      <c r="K17" s="135">
        <f t="shared" si="2"/>
        <v>39683</v>
      </c>
      <c r="L17" s="153">
        <f t="shared" si="0"/>
        <v>196111.15</v>
      </c>
      <c r="M17" s="154">
        <f t="shared" si="0"/>
        <v>204891.85</v>
      </c>
      <c r="N17" s="155">
        <f t="shared" si="1"/>
        <v>401003</v>
      </c>
      <c r="O17" s="358"/>
    </row>
    <row r="18" spans="1:15" ht="24" customHeight="1" thickBot="1">
      <c r="A18" s="354"/>
      <c r="B18" s="365" t="s">
        <v>131</v>
      </c>
      <c r="C18" s="124" t="s">
        <v>126</v>
      </c>
      <c r="D18" s="81">
        <f>'A1 - Children reached SCI 11.21'!D18+'A1-Children reached UNICEF11.21'!D18+'A1-Children reached UNESCO11.21'!D18+'A1 - Children reached UNDP'!D18+'A1 - Children reached UNRWA WB'!D18+'A1 - Children reached UNRWA Gaz'!D18</f>
        <v>0</v>
      </c>
      <c r="E18" s="81">
        <f>'A1 - Children reached SCI 11.21'!E18+'A1-Children reached UNICEF11.21'!E18+'A1-Children reached UNESCO11.21'!E18+'A1 - Children reached UNDP'!E18+'A1 - Children reached UNRWA WB'!E18+'A1 - Children reached UNRWA Gaz'!E18</f>
        <v>0</v>
      </c>
      <c r="F18" s="81">
        <f>'A1 - Children reached SCI 11.21'!F18+'A1-Children reached UNICEF11.21'!F18+'A1-Children reached UNESCO11.21'!F18+'A1 - Children reached UNDP'!F18+'A1 - Children reached UNRWA WB'!F18+'A1 - Children reached UNRWA Gaz'!F18</f>
        <v>0</v>
      </c>
      <c r="G18" s="81">
        <f>'A1 - Children reached SCI 11.21'!G18+'A1-Children reached UNICEF11.21'!G18+'A1-Children reached UNESCO11.21'!G18+'A1 - Children reached UNDP'!G18+'A1 - Children reached UNRWA WB'!G18+'A1 - Children reached UNRWA Gaz'!G18</f>
        <v>0</v>
      </c>
      <c r="H18" s="81">
        <f>'A1 - Children reached SCI 11.21'!H18+'A1-Children reached UNICEF11.21'!H18+'A1-Children reached UNESCO11.21'!H18+'A1 - Children reached UNDP'!H18+'A1 - Children reached UNRWA WB'!H18+'A1 - Children reached UNRWA Gaz'!H18</f>
        <v>0</v>
      </c>
      <c r="I18" s="81">
        <f>'A1 - Children reached SCI 11.21'!I18+'A1-Children reached UNICEF11.21'!I18+'A1-Children reached UNESCO11.21'!I18+'A1 - Children reached UNDP'!I18+'A1 - Children reached UNRWA WB'!I18+'A1 - Children reached UNRWA Gaz'!I18</f>
        <v>0</v>
      </c>
      <c r="J18" s="81">
        <f>'A1 - Children reached SCI 11.21'!J18+'A1-Children reached UNICEF11.21'!J18+'A1-Children reached UNESCO11.21'!J18+'A1 - Children reached UNDP'!J18+'A1 - Children reached UNRWA WB'!J18+'A1 - Children reached UNRWA Gaz'!J18</f>
        <v>1533</v>
      </c>
      <c r="K18" s="81">
        <f>'A1 - Children reached SCI 11.21'!K18+'A1-Children reached UNICEF11.21'!K18+'A1-Children reached UNESCO11.21'!K18+'A1 - Children reached UNDP'!K18+'A1 - Children reached UNRWA WB'!K18+'A1 - Children reached UNRWA Gaz'!K18</f>
        <v>1435</v>
      </c>
      <c r="L18" s="136">
        <f t="shared" si="0"/>
        <v>1533</v>
      </c>
      <c r="M18" s="137">
        <f t="shared" si="0"/>
        <v>1435</v>
      </c>
      <c r="N18" s="138">
        <f t="shared" si="1"/>
        <v>2968</v>
      </c>
      <c r="O18" s="358"/>
    </row>
    <row r="19" spans="1:15" ht="24" customHeight="1" thickBot="1">
      <c r="A19" s="354"/>
      <c r="B19" s="366"/>
      <c r="C19" s="128" t="s">
        <v>128</v>
      </c>
      <c r="D19" s="81">
        <f>'A1 - Children reached SCI 11.21'!D19+'A1-Children reached UNICEF11.21'!D19+'A1-Children reached UNESCO11.21'!D19+'A1 - Children reached UNDP'!D19+'A1 - Children reached UNRWA WB'!D19+'A1 - Children reached UNRWA Gaz'!D19</f>
        <v>0</v>
      </c>
      <c r="E19" s="81">
        <f>'A1 - Children reached SCI 11.21'!E19+'A1-Children reached UNICEF11.21'!E19+'A1-Children reached UNESCO11.21'!E19+'A1 - Children reached UNDP'!E19+'A1 - Children reached UNRWA WB'!E19+'A1 - Children reached UNRWA Gaz'!E19</f>
        <v>0</v>
      </c>
      <c r="F19" s="81">
        <f>'A1 - Children reached SCI 11.21'!F19+'A1-Children reached UNICEF11.21'!F19+'A1-Children reached UNESCO11.21'!F19+'A1 - Children reached UNDP'!F19+'A1 - Children reached UNRWA WB'!F19+'A1 - Children reached UNRWA Gaz'!F19</f>
        <v>1574</v>
      </c>
      <c r="G19" s="81">
        <f>'A1 - Children reached SCI 11.21'!G19+'A1-Children reached UNICEF11.21'!G19+'A1-Children reached UNESCO11.21'!G19+'A1 - Children reached UNDP'!G19+'A1 - Children reached UNRWA WB'!G19+'A1 - Children reached UNRWA Gaz'!G19</f>
        <v>1701</v>
      </c>
      <c r="H19" s="81">
        <f>'A1 - Children reached SCI 11.21'!H19+'A1-Children reached UNICEF11.21'!H19+'A1-Children reached UNESCO11.21'!H19+'A1 - Children reached UNDP'!H19+'A1 - Children reached UNRWA WB'!H19+'A1 - Children reached UNRWA Gaz'!H19</f>
        <v>2306</v>
      </c>
      <c r="I19" s="81">
        <f>'A1 - Children reached SCI 11.21'!I19+'A1-Children reached UNICEF11.21'!I19+'A1-Children reached UNESCO11.21'!I19+'A1 - Children reached UNDP'!I19+'A1 - Children reached UNRWA WB'!I19+'A1 - Children reached UNRWA Gaz'!I19</f>
        <v>2443</v>
      </c>
      <c r="J19" s="81">
        <f>'A1 - Children reached SCI 11.21'!J19+'A1-Children reached UNICEF11.21'!J19+'A1-Children reached UNESCO11.21'!J19+'A1 - Children reached UNDP'!J19+'A1 - Children reached UNRWA WB'!J19+'A1 - Children reached UNRWA Gaz'!J19</f>
        <v>15</v>
      </c>
      <c r="K19" s="81">
        <f>'A1 - Children reached SCI 11.21'!K19+'A1-Children reached UNICEF11.21'!K19+'A1-Children reached UNESCO11.21'!K19+'A1 - Children reached UNDP'!K19+'A1 - Children reached UNRWA WB'!K19+'A1 - Children reached UNRWA Gaz'!K19</f>
        <v>14</v>
      </c>
      <c r="L19" s="139">
        <f t="shared" si="0"/>
        <v>3895</v>
      </c>
      <c r="M19" s="140">
        <f t="shared" si="0"/>
        <v>4158</v>
      </c>
      <c r="N19" s="141">
        <f t="shared" si="1"/>
        <v>8053</v>
      </c>
      <c r="O19" s="358"/>
    </row>
    <row r="20" spans="1:15" ht="24" customHeight="1" thickBot="1">
      <c r="A20" s="367" t="s">
        <v>114</v>
      </c>
      <c r="B20" s="368"/>
      <c r="C20" s="368"/>
      <c r="D20" s="302"/>
      <c r="E20" s="302"/>
      <c r="F20" s="302"/>
      <c r="G20" s="302"/>
      <c r="H20" s="302"/>
      <c r="I20" s="302"/>
      <c r="J20" s="302"/>
      <c r="K20" s="302"/>
      <c r="L20" s="302"/>
      <c r="M20" s="302"/>
      <c r="N20" s="122"/>
      <c r="O20" s="123" t="s">
        <v>125</v>
      </c>
    </row>
    <row r="21" spans="1:15" ht="24" customHeight="1" thickBot="1">
      <c r="A21" s="369" t="s">
        <v>132</v>
      </c>
      <c r="B21" s="355" t="s">
        <v>109</v>
      </c>
      <c r="C21" s="124" t="s">
        <v>126</v>
      </c>
      <c r="D21" s="77">
        <f>'A1 - Children reached SCI 11.21'!D21+'A1-Children reached UNICEF11.21'!D21+'A1-Children reached UNESCO11.21'!D21+'A1 - Children reached UNDP'!D21+'A1 - Children reached UNRWA WB'!D21+'A1 - Children reached UNRWA Gaz'!D21</f>
        <v>0</v>
      </c>
      <c r="E21" s="77">
        <f>'A1 - Children reached SCI 11.21'!E21+'A1-Children reached UNICEF11.21'!E21+'A1-Children reached UNESCO11.21'!E21+'A1 - Children reached UNDP'!E21+'A1 - Children reached UNRWA WB'!E21+'A1 - Children reached UNRWA Gaz'!E21</f>
        <v>0</v>
      </c>
      <c r="F21" s="77">
        <f>'A1 - Children reached SCI 11.21'!F21+'A1-Children reached UNICEF11.21'!F21+'A1-Children reached UNESCO11.21'!F21+'A1 - Children reached UNDP'!F21+'A1 - Children reached UNRWA WB'!F21+'A1 - Children reached UNRWA Gaz'!F21</f>
        <v>0</v>
      </c>
      <c r="G21" s="77">
        <f>'A1 - Children reached SCI 11.21'!G21+'A1-Children reached UNICEF11.21'!G21+'A1-Children reached UNESCO11.21'!G21+'A1 - Children reached UNDP'!G21+'A1 - Children reached UNRWA WB'!G21+'A1 - Children reached UNRWA Gaz'!G21</f>
        <v>0</v>
      </c>
      <c r="H21" s="77">
        <f>'A1 - Children reached SCI 11.21'!H21+'A1-Children reached UNICEF11.21'!H21+'A1-Children reached UNESCO11.21'!H21+'A1 - Children reached UNDP'!H21+'A1 - Children reached UNRWA WB'!H21+'A1 - Children reached UNRWA Gaz'!H21</f>
        <v>0</v>
      </c>
      <c r="I21" s="77">
        <f>'A1 - Children reached SCI 11.21'!I21+'A1-Children reached UNICEF11.21'!I21+'A1-Children reached UNESCO11.21'!I21+'A1 - Children reached UNDP'!I21+'A1 - Children reached UNRWA WB'!I21+'A1 - Children reached UNRWA Gaz'!I21</f>
        <v>0</v>
      </c>
      <c r="J21" s="77">
        <f>'A1 - Children reached SCI 11.21'!J21+'A1-Children reached UNICEF11.21'!J21+'A1-Children reached UNESCO11.21'!J21+'A1 - Children reached UNDP'!J21+'A1 - Children reached UNRWA WB'!J21+'A1 - Children reached UNRWA Gaz'!J21</f>
        <v>0</v>
      </c>
      <c r="K21" s="77">
        <f>'A1 - Children reached SCI 11.21'!K21+'A1-Children reached UNICEF11.21'!K21+'A1-Children reached UNESCO11.21'!K21+'A1 - Children reached UNDP'!K21+'A1 - Children reached UNRWA WB'!K21+'A1 - Children reached UNRWA Gaz'!K21</f>
        <v>0</v>
      </c>
      <c r="L21" s="125">
        <f>SUM(H21,F21,D21,J21)</f>
        <v>0</v>
      </c>
      <c r="M21" s="126">
        <f>SUM(I21,G21,E21,K21)</f>
        <v>0</v>
      </c>
      <c r="N21" s="127">
        <f t="shared" ref="N21:N32" si="3">SUM(L21:M21)</f>
        <v>0</v>
      </c>
      <c r="O21" s="372" t="s">
        <v>133</v>
      </c>
    </row>
    <row r="22" spans="1:15" ht="24" customHeight="1" thickBot="1">
      <c r="A22" s="370"/>
      <c r="B22" s="356"/>
      <c r="C22" s="128" t="s">
        <v>128</v>
      </c>
      <c r="D22" s="77">
        <f>'A1 - Children reached SCI 11.21'!D22+'A1-Children reached UNICEF11.21'!D22+'A1-Children reached UNESCO11.21'!D22+'A1 - Children reached UNDP'!D22+'A1 - Children reached UNRWA WB'!D22+'A1 - Children reached UNRWA Gaz'!D22</f>
        <v>0</v>
      </c>
      <c r="E22" s="77">
        <f>'A1 - Children reached SCI 11.21'!E22+'A1-Children reached UNICEF11.21'!E22+'A1-Children reached UNESCO11.21'!E22+'A1 - Children reached UNDP'!E22+'A1 - Children reached UNRWA WB'!E22+'A1 - Children reached UNRWA Gaz'!E22</f>
        <v>0</v>
      </c>
      <c r="F22" s="77">
        <f>'A1 - Children reached SCI 11.21'!F22+'A1-Children reached UNICEF11.21'!F22+'A1-Children reached UNESCO11.21'!F22+'A1 - Children reached UNDP'!F22+'A1 - Children reached UNRWA WB'!F22+'A1 - Children reached UNRWA Gaz'!F22</f>
        <v>0</v>
      </c>
      <c r="G22" s="77">
        <f>'A1 - Children reached SCI 11.21'!G22+'A1-Children reached UNICEF11.21'!G22+'A1-Children reached UNESCO11.21'!G22+'A1 - Children reached UNDP'!G22+'A1 - Children reached UNRWA WB'!G22+'A1 - Children reached UNRWA Gaz'!G22</f>
        <v>0</v>
      </c>
      <c r="H22" s="77">
        <f>'A1 - Children reached SCI 11.21'!H22+'A1-Children reached UNICEF11.21'!H22+'A1-Children reached UNESCO11.21'!H22+'A1 - Children reached UNDP'!H22+'A1 - Children reached UNRWA WB'!H22+'A1 - Children reached UNRWA Gaz'!H22</f>
        <v>0</v>
      </c>
      <c r="I22" s="77">
        <f>'A1 - Children reached SCI 11.21'!I22+'A1-Children reached UNICEF11.21'!I22+'A1-Children reached UNESCO11.21'!I22+'A1 - Children reached UNDP'!I22+'A1 - Children reached UNRWA WB'!I22+'A1 - Children reached UNRWA Gaz'!I22</f>
        <v>137</v>
      </c>
      <c r="J22" s="77">
        <f>'A1 - Children reached SCI 11.21'!J22+'A1-Children reached UNICEF11.21'!J22+'A1-Children reached UNESCO11.21'!J22+'A1 - Children reached UNDP'!J22+'A1 - Children reached UNRWA WB'!J22+'A1 - Children reached UNRWA Gaz'!J22</f>
        <v>0</v>
      </c>
      <c r="K22" s="77">
        <f>'A1 - Children reached SCI 11.21'!K22+'A1-Children reached UNICEF11.21'!K22+'A1-Children reached UNESCO11.21'!K22+'A1 - Children reached UNDP'!K22+'A1 - Children reached UNRWA WB'!K22+'A1 - Children reached UNRWA Gaz'!K22</f>
        <v>0</v>
      </c>
      <c r="L22" s="129">
        <f>SUM(H22,F22,D22,J22)</f>
        <v>0</v>
      </c>
      <c r="M22" s="130">
        <f>SUM(I22,G22,E22,K22)</f>
        <v>137</v>
      </c>
      <c r="N22" s="131">
        <f t="shared" si="3"/>
        <v>137</v>
      </c>
      <c r="O22" s="372"/>
    </row>
    <row r="23" spans="1:15" ht="24" customHeight="1" thickBot="1">
      <c r="A23" s="370"/>
      <c r="B23" s="355" t="s">
        <v>110</v>
      </c>
      <c r="C23" s="124" t="s">
        <v>126</v>
      </c>
      <c r="D23" s="77">
        <f>'A1 - Children reached SCI 11.21'!D23+'A1-Children reached UNICEF11.21'!D23+'A1-Children reached UNESCO11.21'!D23+'A1 - Children reached UNDP'!D23+'A1 - Children reached UNRWA WB'!D23+'A1 - Children reached UNRWA Gaz'!D23</f>
        <v>0</v>
      </c>
      <c r="E23" s="77">
        <f>'A1 - Children reached SCI 11.21'!E23+'A1-Children reached UNICEF11.21'!E23+'A1-Children reached UNESCO11.21'!E23+'A1 - Children reached UNDP'!E23+'A1 - Children reached UNRWA WB'!E23+'A1 - Children reached UNRWA Gaz'!E23</f>
        <v>0</v>
      </c>
      <c r="F23" s="77">
        <f>'A1 - Children reached SCI 11.21'!F23+'A1-Children reached UNICEF11.21'!F23+'A1-Children reached UNESCO11.21'!F23+'A1 - Children reached UNDP'!F23+'A1 - Children reached UNRWA WB'!F23+'A1 - Children reached UNRWA Gaz'!F23</f>
        <v>0</v>
      </c>
      <c r="G23" s="77">
        <f>'A1 - Children reached SCI 11.21'!G23+'A1-Children reached UNICEF11.21'!G23+'A1-Children reached UNESCO11.21'!G23+'A1 - Children reached UNDP'!G23+'A1 - Children reached UNRWA WB'!G23+'A1 - Children reached UNRWA Gaz'!G23</f>
        <v>0</v>
      </c>
      <c r="H23" s="77">
        <f>'A1 - Children reached SCI 11.21'!H23+'A1-Children reached UNICEF11.21'!H23+'A1-Children reached UNESCO11.21'!H23+'A1 - Children reached UNDP'!H23+'A1 - Children reached UNRWA WB'!H23+'A1 - Children reached UNRWA Gaz'!H23</f>
        <v>0</v>
      </c>
      <c r="I23" s="77">
        <f>'A1 - Children reached SCI 11.21'!I23+'A1-Children reached UNICEF11.21'!I23+'A1-Children reached UNESCO11.21'!I23+'A1 - Children reached UNDP'!I23+'A1 - Children reached UNRWA WB'!I23+'A1 - Children reached UNRWA Gaz'!I23</f>
        <v>0</v>
      </c>
      <c r="J23" s="77">
        <f>'A1 - Children reached SCI 11.21'!J23+'A1-Children reached UNICEF11.21'!J23+'A1-Children reached UNESCO11.21'!J23+'A1 - Children reached UNDP'!J23+'A1 - Children reached UNRWA WB'!J23+'A1 - Children reached UNRWA Gaz'!J23</f>
        <v>0</v>
      </c>
      <c r="K23" s="77">
        <f>'A1 - Children reached SCI 11.21'!K23+'A1-Children reached UNICEF11.21'!K23+'A1-Children reached UNESCO11.21'!K23+'A1 - Children reached UNDP'!K23+'A1 - Children reached UNRWA WB'!K23+'A1 - Children reached UNRWA Gaz'!K23</f>
        <v>0</v>
      </c>
      <c r="L23" s="125">
        <f t="shared" ref="L23:M32" si="4">SUM(H23,F23,D23,J23)</f>
        <v>0</v>
      </c>
      <c r="M23" s="126">
        <f t="shared" si="4"/>
        <v>0</v>
      </c>
      <c r="N23" s="127">
        <f t="shared" si="3"/>
        <v>0</v>
      </c>
      <c r="O23" s="372"/>
    </row>
    <row r="24" spans="1:15" ht="24" customHeight="1" thickBot="1">
      <c r="A24" s="370"/>
      <c r="B24" s="356"/>
      <c r="C24" s="128" t="s">
        <v>128</v>
      </c>
      <c r="D24" s="77">
        <f>'A1 - Children reached SCI 11.21'!D24+'A1-Children reached UNICEF11.21'!D24+'A1-Children reached UNESCO11.21'!D24+'A1 - Children reached UNDP'!D24+'A1 - Children reached UNRWA WB'!D24+'A1 - Children reached UNRWA Gaz'!D24</f>
        <v>0</v>
      </c>
      <c r="E24" s="77">
        <f>'A1 - Children reached SCI 11.21'!E24+'A1-Children reached UNICEF11.21'!E24+'A1-Children reached UNESCO11.21'!E24+'A1 - Children reached UNDP'!E24+'A1 - Children reached UNRWA WB'!E24+'A1 - Children reached UNRWA Gaz'!E24</f>
        <v>0</v>
      </c>
      <c r="F24" s="77">
        <f>'A1 - Children reached SCI 11.21'!F24+'A1-Children reached UNICEF11.21'!F24+'A1-Children reached UNESCO11.21'!F24+'A1 - Children reached UNDP'!F24+'A1 - Children reached UNRWA WB'!F24+'A1 - Children reached UNRWA Gaz'!F24</f>
        <v>0</v>
      </c>
      <c r="G24" s="77">
        <f>'A1 - Children reached SCI 11.21'!G24+'A1-Children reached UNICEF11.21'!G24+'A1-Children reached UNESCO11.21'!G24+'A1 - Children reached UNDP'!G24+'A1 - Children reached UNRWA WB'!G24+'A1 - Children reached UNRWA Gaz'!G24</f>
        <v>0</v>
      </c>
      <c r="H24" s="77">
        <f>'A1 - Children reached SCI 11.21'!H24+'A1-Children reached UNICEF11.21'!H24+'A1-Children reached UNESCO11.21'!H24+'A1 - Children reached UNDP'!H24+'A1 - Children reached UNRWA WB'!H24+'A1 - Children reached UNRWA Gaz'!H24</f>
        <v>0</v>
      </c>
      <c r="I24" s="77">
        <f>'A1 - Children reached SCI 11.21'!I24+'A1-Children reached UNICEF11.21'!I24+'A1-Children reached UNESCO11.21'!I24+'A1 - Children reached UNDP'!I24+'A1 - Children reached UNRWA WB'!I24+'A1 - Children reached UNRWA Gaz'!I24</f>
        <v>0</v>
      </c>
      <c r="J24" s="77">
        <f>'A1 - Children reached SCI 11.21'!J24+'A1-Children reached UNICEF11.21'!J24+'A1-Children reached UNESCO11.21'!J24+'A1 - Children reached UNDP'!J24+'A1 - Children reached UNRWA WB'!J24+'A1 - Children reached UNRWA Gaz'!J24</f>
        <v>0</v>
      </c>
      <c r="K24" s="77">
        <f>'A1 - Children reached SCI 11.21'!K24+'A1-Children reached UNICEF11.21'!K24+'A1-Children reached UNESCO11.21'!K24+'A1 - Children reached UNDP'!K24+'A1 - Children reached UNRWA WB'!K24+'A1 - Children reached UNRWA Gaz'!K24</f>
        <v>0</v>
      </c>
      <c r="L24" s="129">
        <f t="shared" si="4"/>
        <v>0</v>
      </c>
      <c r="M24" s="130">
        <f t="shared" si="4"/>
        <v>0</v>
      </c>
      <c r="N24" s="131">
        <f t="shared" si="3"/>
        <v>0</v>
      </c>
      <c r="O24" s="372"/>
    </row>
    <row r="25" spans="1:15" ht="24" customHeight="1" thickBot="1">
      <c r="A25" s="370"/>
      <c r="B25" s="359" t="s">
        <v>111</v>
      </c>
      <c r="C25" s="124" t="s">
        <v>126</v>
      </c>
      <c r="D25" s="77">
        <f>'A1 - Children reached SCI 11.21'!D25+'A1-Children reached UNICEF11.21'!D25+'A1-Children reached UNESCO11.21'!D25+'A1 - Children reached UNDP'!D25+'A1 - Children reached UNRWA WB'!D25+'A1 - Children reached UNRWA Gaz'!D25</f>
        <v>0</v>
      </c>
      <c r="E25" s="77">
        <f>'A1 - Children reached SCI 11.21'!E25+'A1-Children reached UNICEF11.21'!E25+'A1-Children reached UNESCO11.21'!E25+'A1 - Children reached UNDP'!E25+'A1 - Children reached UNRWA WB'!E25+'A1 - Children reached UNRWA Gaz'!E25</f>
        <v>0</v>
      </c>
      <c r="F25" s="77">
        <f>'A1 - Children reached SCI 11.21'!F25+'A1-Children reached UNICEF11.21'!F25+'A1-Children reached UNESCO11.21'!F25+'A1 - Children reached UNDP'!F25+'A1 - Children reached UNRWA WB'!F25+'A1 - Children reached UNRWA Gaz'!F25</f>
        <v>75</v>
      </c>
      <c r="G25" s="77">
        <f>'A1 - Children reached SCI 11.21'!G25+'A1-Children reached UNICEF11.21'!G25+'A1-Children reached UNESCO11.21'!G25+'A1 - Children reached UNDP'!G25+'A1 - Children reached UNRWA WB'!G25+'A1 - Children reached UNRWA Gaz'!G25</f>
        <v>75</v>
      </c>
      <c r="H25" s="77">
        <f>'A1 - Children reached SCI 11.21'!H25+'A1-Children reached UNICEF11.21'!H25+'A1-Children reached UNESCO11.21'!H25+'A1 - Children reached UNDP'!H25+'A1 - Children reached UNRWA WB'!H25+'A1 - Children reached UNRWA Gaz'!H25</f>
        <v>7012</v>
      </c>
      <c r="I25" s="77">
        <f>'A1 - Children reached SCI 11.21'!I25+'A1-Children reached UNICEF11.21'!I25+'A1-Children reached UNESCO11.21'!I25+'A1 - Children reached UNDP'!I25+'A1 - Children reached UNRWA WB'!I25+'A1 - Children reached UNRWA Gaz'!I25</f>
        <v>7396</v>
      </c>
      <c r="J25" s="77">
        <f>'A1 - Children reached SCI 11.21'!J25+'A1-Children reached UNICEF11.21'!J25+'A1-Children reached UNESCO11.21'!J25+'A1 - Children reached UNDP'!J25+'A1 - Children reached UNRWA WB'!J25+'A1 - Children reached UNRWA Gaz'!J25</f>
        <v>75</v>
      </c>
      <c r="K25" s="77">
        <f>'A1 - Children reached SCI 11.21'!K25+'A1-Children reached UNICEF11.21'!K25+'A1-Children reached UNESCO11.21'!K25+'A1 - Children reached UNDP'!K25+'A1 - Children reached UNRWA WB'!K25+'A1 - Children reached UNRWA Gaz'!K25</f>
        <v>75</v>
      </c>
      <c r="L25" s="125">
        <f t="shared" si="4"/>
        <v>7162</v>
      </c>
      <c r="M25" s="126">
        <f t="shared" si="4"/>
        <v>7546</v>
      </c>
      <c r="N25" s="127">
        <f t="shared" si="3"/>
        <v>14708</v>
      </c>
      <c r="O25" s="372"/>
    </row>
    <row r="26" spans="1:15" ht="24" customHeight="1" thickBot="1">
      <c r="A26" s="370"/>
      <c r="B26" s="360"/>
      <c r="C26" s="128" t="s">
        <v>128</v>
      </c>
      <c r="D26" s="77">
        <f>'A1 - Children reached SCI 11.21'!D26+'A1-Children reached UNICEF11.21'!D26+'A1-Children reached UNESCO11.21'!D26+'A1 - Children reached UNDP'!D26+'A1 - Children reached UNRWA WB'!D26+'A1 - Children reached UNRWA Gaz'!D26</f>
        <v>0</v>
      </c>
      <c r="E26" s="77">
        <f>'A1 - Children reached SCI 11.21'!E26+'A1-Children reached UNICEF11.21'!E26+'A1-Children reached UNESCO11.21'!E26+'A1 - Children reached UNDP'!E26+'A1 - Children reached UNRWA WB'!E26+'A1 - Children reached UNRWA Gaz'!E26</f>
        <v>0</v>
      </c>
      <c r="F26" s="77">
        <f>'A1 - Children reached SCI 11.21'!F26+'A1-Children reached UNICEF11.21'!F26+'A1-Children reached UNESCO11.21'!F26+'A1 - Children reached UNDP'!F26+'A1 - Children reached UNRWA WB'!F26+'A1 - Children reached UNRWA Gaz'!F26</f>
        <v>5500</v>
      </c>
      <c r="G26" s="77">
        <f>'A1 - Children reached SCI 11.21'!G26+'A1-Children reached UNICEF11.21'!G26+'A1-Children reached UNESCO11.21'!G26+'A1 - Children reached UNDP'!G26+'A1 - Children reached UNRWA WB'!G26+'A1 - Children reached UNRWA Gaz'!G26</f>
        <v>4500</v>
      </c>
      <c r="H26" s="77">
        <f>'A1 - Children reached SCI 11.21'!H26+'A1-Children reached UNICEF11.21'!H26+'A1-Children reached UNESCO11.21'!H26+'A1 - Children reached UNDP'!H26+'A1 - Children reached UNRWA WB'!H26+'A1 - Children reached UNRWA Gaz'!H26</f>
        <v>5051</v>
      </c>
      <c r="I26" s="77">
        <f>'A1 - Children reached SCI 11.21'!I26+'A1-Children reached UNICEF11.21'!I26+'A1-Children reached UNESCO11.21'!I26+'A1 - Children reached UNDP'!I26+'A1 - Children reached UNRWA WB'!I26+'A1 - Children reached UNRWA Gaz'!I26</f>
        <v>2979</v>
      </c>
      <c r="J26" s="77">
        <f>'A1 - Children reached SCI 11.21'!J26+'A1-Children reached UNICEF11.21'!J26+'A1-Children reached UNESCO11.21'!J26+'A1 - Children reached UNDP'!J26+'A1 - Children reached UNRWA WB'!J26+'A1 - Children reached UNRWA Gaz'!J26</f>
        <v>0</v>
      </c>
      <c r="K26" s="77">
        <f>'A1 - Children reached SCI 11.21'!K26+'A1-Children reached UNICEF11.21'!K26+'A1-Children reached UNESCO11.21'!K26+'A1 - Children reached UNDP'!K26+'A1 - Children reached UNRWA WB'!K26+'A1 - Children reached UNRWA Gaz'!K26</f>
        <v>0</v>
      </c>
      <c r="L26" s="129">
        <f t="shared" si="4"/>
        <v>10551</v>
      </c>
      <c r="M26" s="130">
        <f t="shared" si="4"/>
        <v>7479</v>
      </c>
      <c r="N26" s="131">
        <f t="shared" si="3"/>
        <v>18030</v>
      </c>
      <c r="O26" s="372"/>
    </row>
    <row r="27" spans="1:15" ht="24" customHeight="1" thickBot="1">
      <c r="A27" s="370"/>
      <c r="B27" s="361" t="s">
        <v>129</v>
      </c>
      <c r="C27" s="124" t="s">
        <v>126</v>
      </c>
      <c r="D27" s="77">
        <f>'A1 - Children reached SCI 11.21'!D27+'A1-Children reached UNICEF11.21'!D27+'A1-Children reached UNESCO11.21'!D27+'A1 - Children reached UNDP'!D27+'A1 - Children reached UNRWA WB'!D27+'A1 - Children reached UNRWA Gaz'!D27</f>
        <v>0</v>
      </c>
      <c r="E27" s="77">
        <f>'A1 - Children reached SCI 11.21'!E27+'A1-Children reached UNICEF11.21'!E27+'A1-Children reached UNESCO11.21'!E27+'A1 - Children reached UNDP'!E27+'A1 - Children reached UNRWA WB'!E27+'A1 - Children reached UNRWA Gaz'!E27</f>
        <v>0</v>
      </c>
      <c r="F27" s="77">
        <f>'A1 - Children reached SCI 11.21'!F27+'A1-Children reached UNICEF11.21'!F27+'A1-Children reached UNESCO11.21'!F27+'A1 - Children reached UNDP'!F27+'A1 - Children reached UNRWA WB'!F27+'A1 - Children reached UNRWA Gaz'!F27</f>
        <v>0</v>
      </c>
      <c r="G27" s="77">
        <f>'A1 - Children reached SCI 11.21'!G27+'A1-Children reached UNICEF11.21'!G27+'A1-Children reached UNESCO11.21'!G27+'A1 - Children reached UNDP'!G27+'A1 - Children reached UNRWA WB'!G27+'A1 - Children reached UNRWA Gaz'!G27</f>
        <v>0</v>
      </c>
      <c r="H27" s="77">
        <f>'A1 - Children reached SCI 11.21'!H27+'A1-Children reached UNICEF11.21'!H27+'A1-Children reached UNESCO11.21'!H27+'A1 - Children reached UNDP'!H27+'A1 - Children reached UNRWA WB'!H27+'A1 - Children reached UNRWA Gaz'!H27</f>
        <v>0</v>
      </c>
      <c r="I27" s="77">
        <f>'A1 - Children reached SCI 11.21'!I27+'A1-Children reached UNICEF11.21'!I27+'A1-Children reached UNESCO11.21'!I27+'A1 - Children reached UNDP'!I27+'A1 - Children reached UNRWA WB'!I27+'A1 - Children reached UNRWA Gaz'!I27</f>
        <v>0</v>
      </c>
      <c r="J27" s="77">
        <f>'A1 - Children reached SCI 11.21'!J27+'A1-Children reached UNICEF11.21'!J27+'A1-Children reached UNESCO11.21'!J27+'A1 - Children reached UNDP'!J27+'A1 - Children reached UNRWA WB'!J27+'A1 - Children reached UNRWA Gaz'!J27</f>
        <v>0</v>
      </c>
      <c r="K27" s="77">
        <f>'A1 - Children reached SCI 11.21'!K27+'A1-Children reached UNICEF11.21'!K27+'A1-Children reached UNESCO11.21'!K27+'A1 - Children reached UNDP'!K27+'A1 - Children reached UNRWA WB'!K27+'A1 - Children reached UNRWA Gaz'!K27</f>
        <v>0</v>
      </c>
      <c r="L27" s="125">
        <f t="shared" si="4"/>
        <v>0</v>
      </c>
      <c r="M27" s="126">
        <f t="shared" si="4"/>
        <v>0</v>
      </c>
      <c r="N27" s="127">
        <f t="shared" si="3"/>
        <v>0</v>
      </c>
      <c r="O27" s="372"/>
    </row>
    <row r="28" spans="1:15" ht="24" customHeight="1" thickBot="1">
      <c r="A28" s="370"/>
      <c r="B28" s="362"/>
      <c r="C28" s="128" t="s">
        <v>128</v>
      </c>
      <c r="D28" s="77">
        <f>'A1 - Children reached SCI 11.21'!D28+'A1-Children reached UNICEF11.21'!D28+'A1-Children reached UNESCO11.21'!D28+'A1 - Children reached UNDP'!D28+'A1 - Children reached UNRWA WB'!D28+'A1 - Children reached UNRWA Gaz'!D28</f>
        <v>0</v>
      </c>
      <c r="E28" s="77">
        <f>'A1 - Children reached SCI 11.21'!E28+'A1-Children reached UNICEF11.21'!E28+'A1-Children reached UNESCO11.21'!E28+'A1 - Children reached UNDP'!E28+'A1 - Children reached UNRWA WB'!E28+'A1 - Children reached UNRWA Gaz'!E28</f>
        <v>0</v>
      </c>
      <c r="F28" s="77">
        <f>'A1 - Children reached SCI 11.21'!F28+'A1-Children reached UNICEF11.21'!F28+'A1-Children reached UNESCO11.21'!F28+'A1 - Children reached UNDP'!F28+'A1 - Children reached UNRWA WB'!F28+'A1 - Children reached UNRWA Gaz'!F28</f>
        <v>0</v>
      </c>
      <c r="G28" s="77">
        <f>'A1 - Children reached SCI 11.21'!G28+'A1-Children reached UNICEF11.21'!G28+'A1-Children reached UNESCO11.21'!G28+'A1 - Children reached UNDP'!G28+'A1 - Children reached UNRWA WB'!G28+'A1 - Children reached UNRWA Gaz'!G28</f>
        <v>0</v>
      </c>
      <c r="H28" s="77">
        <f>'A1 - Children reached SCI 11.21'!H28+'A1-Children reached UNICEF11.21'!H28+'A1-Children reached UNESCO11.21'!H28+'A1 - Children reached UNDP'!H28+'A1 - Children reached UNRWA WB'!H28+'A1 - Children reached UNRWA Gaz'!H28</f>
        <v>0</v>
      </c>
      <c r="I28" s="77">
        <f>'A1 - Children reached SCI 11.21'!I28+'A1-Children reached UNICEF11.21'!I28+'A1-Children reached UNESCO11.21'!I28+'A1 - Children reached UNDP'!I28+'A1 - Children reached UNRWA WB'!I28+'A1 - Children reached UNRWA Gaz'!I28</f>
        <v>0</v>
      </c>
      <c r="J28" s="77">
        <f>'A1 - Children reached SCI 11.21'!J28+'A1-Children reached UNICEF11.21'!J28+'A1-Children reached UNESCO11.21'!J28+'A1 - Children reached UNDP'!J28+'A1 - Children reached UNRWA WB'!J28+'A1 - Children reached UNRWA Gaz'!J28</f>
        <v>0</v>
      </c>
      <c r="K28" s="77">
        <f>'A1 - Children reached SCI 11.21'!K28+'A1-Children reached UNICEF11.21'!K28+'A1-Children reached UNESCO11.21'!K28+'A1 - Children reached UNDP'!K28+'A1 - Children reached UNRWA WB'!K28+'A1 - Children reached UNRWA Gaz'!K28</f>
        <v>0</v>
      </c>
      <c r="L28" s="129">
        <f t="shared" si="4"/>
        <v>0</v>
      </c>
      <c r="M28" s="130">
        <f t="shared" si="4"/>
        <v>0</v>
      </c>
      <c r="N28" s="131">
        <f t="shared" si="3"/>
        <v>0</v>
      </c>
      <c r="O28" s="372"/>
    </row>
    <row r="29" spans="1:15" ht="24" customHeight="1">
      <c r="A29" s="370"/>
      <c r="B29" s="363" t="s">
        <v>130</v>
      </c>
      <c r="C29" s="132" t="s">
        <v>126</v>
      </c>
      <c r="D29" s="142">
        <f>SUM(D21,D23,D25,D27)</f>
        <v>0</v>
      </c>
      <c r="E29" s="142">
        <f t="shared" ref="E29:K30" si="5">SUM(E21,E23,E25,E27)</f>
        <v>0</v>
      </c>
      <c r="F29" s="142">
        <f t="shared" si="5"/>
        <v>75</v>
      </c>
      <c r="G29" s="142">
        <f t="shared" si="5"/>
        <v>75</v>
      </c>
      <c r="H29" s="142">
        <f t="shared" si="5"/>
        <v>7012</v>
      </c>
      <c r="I29" s="142">
        <f t="shared" si="5"/>
        <v>7396</v>
      </c>
      <c r="J29" s="142">
        <f t="shared" si="5"/>
        <v>75</v>
      </c>
      <c r="K29" s="142">
        <f t="shared" si="5"/>
        <v>75</v>
      </c>
      <c r="L29" s="150">
        <f t="shared" si="4"/>
        <v>7162</v>
      </c>
      <c r="M29" s="151">
        <f t="shared" si="4"/>
        <v>7546</v>
      </c>
      <c r="N29" s="152">
        <f t="shared" si="3"/>
        <v>14708</v>
      </c>
      <c r="O29" s="372"/>
    </row>
    <row r="30" spans="1:15" ht="24" customHeight="1" thickBot="1">
      <c r="A30" s="370"/>
      <c r="B30" s="364"/>
      <c r="C30" s="134" t="s">
        <v>128</v>
      </c>
      <c r="D30" s="143">
        <f>SUM(D22,D24,D26,D28)</f>
        <v>0</v>
      </c>
      <c r="E30" s="143">
        <f t="shared" si="5"/>
        <v>0</v>
      </c>
      <c r="F30" s="143">
        <f t="shared" si="5"/>
        <v>5500</v>
      </c>
      <c r="G30" s="143">
        <f t="shared" si="5"/>
        <v>4500</v>
      </c>
      <c r="H30" s="143">
        <f t="shared" si="5"/>
        <v>5051</v>
      </c>
      <c r="I30" s="143">
        <f t="shared" si="5"/>
        <v>3116</v>
      </c>
      <c r="J30" s="143">
        <f t="shared" si="5"/>
        <v>0</v>
      </c>
      <c r="K30" s="143">
        <f t="shared" si="5"/>
        <v>0</v>
      </c>
      <c r="L30" s="153">
        <f t="shared" si="4"/>
        <v>10551</v>
      </c>
      <c r="M30" s="154">
        <f t="shared" si="4"/>
        <v>7616</v>
      </c>
      <c r="N30" s="155">
        <f t="shared" si="3"/>
        <v>18167</v>
      </c>
      <c r="O30" s="372"/>
    </row>
    <row r="31" spans="1:15" ht="24" customHeight="1" thickBot="1">
      <c r="A31" s="370"/>
      <c r="B31" s="365" t="s">
        <v>134</v>
      </c>
      <c r="C31" s="124" t="s">
        <v>126</v>
      </c>
      <c r="D31" s="77">
        <f>'A1 - Children reached SCI 11.21'!D31+'A1-Children reached UNICEF11.21'!D31+'A1-Children reached UNESCO11.21'!D31+'A1 - Children reached UNDP'!D31+'A1 - Children reached UNRWA WB'!D31+'A1 - Children reached UNRWA Gaz'!D31</f>
        <v>0</v>
      </c>
      <c r="E31" s="77">
        <f>'A1 - Children reached SCI 11.21'!E31+'A1-Children reached UNICEF11.21'!E31+'A1-Children reached UNESCO11.21'!E31+'A1 - Children reached UNDP'!E31+'A1 - Children reached UNRWA WB'!E31+'A1 - Children reached UNRWA Gaz'!E31</f>
        <v>0</v>
      </c>
      <c r="F31" s="77">
        <f>'A1 - Children reached SCI 11.21'!F31+'A1-Children reached UNICEF11.21'!F31+'A1-Children reached UNESCO11.21'!F31+'A1 - Children reached UNDP'!F31+'A1 - Children reached UNRWA WB'!F31+'A1 - Children reached UNRWA Gaz'!F31</f>
        <v>0</v>
      </c>
      <c r="G31" s="77">
        <f>'A1 - Children reached SCI 11.21'!G31+'A1-Children reached UNICEF11.21'!G31+'A1-Children reached UNESCO11.21'!G31+'A1 - Children reached UNDP'!G31+'A1 - Children reached UNRWA WB'!G31+'A1 - Children reached UNRWA Gaz'!G31</f>
        <v>0</v>
      </c>
      <c r="H31" s="77">
        <f>'A1 - Children reached SCI 11.21'!H31+'A1-Children reached UNICEF11.21'!H31+'A1-Children reached UNESCO11.21'!H31+'A1 - Children reached UNDP'!H31+'A1 - Children reached UNRWA WB'!H31+'A1 - Children reached UNRWA Gaz'!H31</f>
        <v>0</v>
      </c>
      <c r="I31" s="77">
        <f>'A1 - Children reached SCI 11.21'!I31+'A1-Children reached UNICEF11.21'!I31+'A1-Children reached UNESCO11.21'!I31+'A1 - Children reached UNDP'!I31+'A1 - Children reached UNRWA WB'!I31+'A1 - Children reached UNRWA Gaz'!I31</f>
        <v>0</v>
      </c>
      <c r="J31" s="77">
        <f>'A1 - Children reached SCI 11.21'!J31+'A1-Children reached UNICEF11.21'!J31+'A1-Children reached UNESCO11.21'!J31+'A1 - Children reached UNDP'!J31+'A1 - Children reached UNRWA WB'!J31+'A1 - Children reached UNRWA Gaz'!J31</f>
        <v>0</v>
      </c>
      <c r="K31" s="77">
        <f>'A1 - Children reached SCI 11.21'!K31+'A1-Children reached UNICEF11.21'!K31+'A1-Children reached UNESCO11.21'!K31+'A1 - Children reached UNDP'!K31+'A1 - Children reached UNRWA WB'!K31+'A1 - Children reached UNRWA Gaz'!K31</f>
        <v>0</v>
      </c>
      <c r="L31" s="136">
        <f t="shared" si="4"/>
        <v>0</v>
      </c>
      <c r="M31" s="137">
        <f t="shared" si="4"/>
        <v>0</v>
      </c>
      <c r="N31" s="138">
        <f t="shared" si="3"/>
        <v>0</v>
      </c>
    </row>
    <row r="32" spans="1:15" ht="24" customHeight="1" thickBot="1">
      <c r="A32" s="371"/>
      <c r="B32" s="366"/>
      <c r="C32" s="128" t="s">
        <v>128</v>
      </c>
      <c r="D32" s="77">
        <f>'A1 - Children reached SCI 11.21'!D32+'A1-Children reached UNICEF11.21'!D32+'A1-Children reached UNESCO11.21'!D32+'A1 - Children reached UNDP'!D32+'A1 - Children reached UNRWA WB'!D32+'A1 - Children reached UNRWA Gaz'!D32</f>
        <v>0</v>
      </c>
      <c r="E32" s="77">
        <f>'A1 - Children reached SCI 11.21'!E32+'A1-Children reached UNICEF11.21'!E32+'A1-Children reached UNESCO11.21'!E32+'A1 - Children reached UNDP'!E32+'A1 - Children reached UNRWA WB'!E32+'A1 - Children reached UNRWA Gaz'!E32</f>
        <v>0</v>
      </c>
      <c r="F32" s="77">
        <f>'A1 - Children reached SCI 11.21'!F32+'A1-Children reached UNICEF11.21'!F32+'A1-Children reached UNESCO11.21'!F32+'A1 - Children reached UNDP'!F32+'A1 - Children reached UNRWA WB'!F32+'A1 - Children reached UNRWA Gaz'!F32</f>
        <v>55</v>
      </c>
      <c r="G32" s="77">
        <f>'A1 - Children reached SCI 11.21'!G32+'A1-Children reached UNICEF11.21'!G32+'A1-Children reached UNESCO11.21'!G32+'A1 - Children reached UNDP'!G32+'A1 - Children reached UNRWA WB'!G32+'A1 - Children reached UNRWA Gaz'!G32</f>
        <v>45</v>
      </c>
      <c r="H32" s="77">
        <f>'A1 - Children reached SCI 11.21'!H32+'A1-Children reached UNICEF11.21'!H32+'A1-Children reached UNESCO11.21'!H32+'A1 - Children reached UNDP'!H32+'A1 - Children reached UNRWA WB'!H32+'A1 - Children reached UNRWA Gaz'!H32</f>
        <v>5</v>
      </c>
      <c r="I32" s="77">
        <f>'A1 - Children reached SCI 11.21'!I32+'A1-Children reached UNICEF11.21'!I32+'A1-Children reached UNESCO11.21'!I32+'A1 - Children reached UNDP'!I32+'A1 - Children reached UNRWA WB'!I32+'A1 - Children reached UNRWA Gaz'!I32</f>
        <v>8</v>
      </c>
      <c r="J32" s="77">
        <f>'A1 - Children reached SCI 11.21'!J32+'A1-Children reached UNICEF11.21'!J32+'A1-Children reached UNESCO11.21'!J32+'A1 - Children reached UNDP'!J32+'A1 - Children reached UNRWA WB'!J32+'A1 - Children reached UNRWA Gaz'!J32</f>
        <v>0</v>
      </c>
      <c r="K32" s="77">
        <f>'A1 - Children reached SCI 11.21'!K32+'A1-Children reached UNICEF11.21'!K32+'A1-Children reached UNESCO11.21'!K32+'A1 - Children reached UNDP'!K32+'A1 - Children reached UNRWA WB'!K32+'A1 - Children reached UNRWA Gaz'!K32</f>
        <v>0</v>
      </c>
      <c r="L32" s="139">
        <f t="shared" si="4"/>
        <v>60</v>
      </c>
      <c r="M32" s="140">
        <f t="shared" si="4"/>
        <v>53</v>
      </c>
      <c r="N32" s="141">
        <f t="shared" si="3"/>
        <v>113</v>
      </c>
    </row>
  </sheetData>
  <sheetProtection selectLockedCells="1"/>
  <mergeCells count="27">
    <mergeCell ref="A20:C20"/>
    <mergeCell ref="A21:A32"/>
    <mergeCell ref="B21:B22"/>
    <mergeCell ref="O21:O30"/>
    <mergeCell ref="B23:B24"/>
    <mergeCell ref="B25:B26"/>
    <mergeCell ref="B27:B28"/>
    <mergeCell ref="B29:B30"/>
    <mergeCell ref="B31:B32"/>
    <mergeCell ref="A7:C7"/>
    <mergeCell ref="A8:A19"/>
    <mergeCell ref="B8:B9"/>
    <mergeCell ref="O8:O19"/>
    <mergeCell ref="B10:B11"/>
    <mergeCell ref="B12:B13"/>
    <mergeCell ref="B14:B15"/>
    <mergeCell ref="B16:B17"/>
    <mergeCell ref="B18:B19"/>
    <mergeCell ref="B1:O1"/>
    <mergeCell ref="B2:N2"/>
    <mergeCell ref="A3:B3"/>
    <mergeCell ref="D4:K4"/>
    <mergeCell ref="D5:E5"/>
    <mergeCell ref="F5:G5"/>
    <mergeCell ref="H5:I5"/>
    <mergeCell ref="J5:K5"/>
    <mergeCell ref="L5:N5"/>
  </mergeCells>
  <pageMargins left="0.7" right="0.7" top="0.75" bottom="0.75" header="0.3" footer="0.3"/>
  <pageSetup orientation="portrait" r:id="rId1"/>
  <ignoredErrors>
    <ignoredError sqref="F8 F9:F13 F14:F29 E8:E28 D8:D28 D31:D32 E31:E32 G8:G19 H8:H19 I8:K19 G21:K32" unlockedFormula="1"/>
  </ignoredError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35D9-FF6F-4BCF-B72D-E1F32B91D27B}">
  <dimension ref="A1:O32"/>
  <sheetViews>
    <sheetView showGridLines="0" zoomScale="60" zoomScaleNormal="60" workbookViewId="0">
      <pane xSplit="3" ySplit="6" topLeftCell="D7" activePane="bottomRight" state="frozen"/>
      <selection pane="bottomRight" activeCell="I22" sqref="I22"/>
      <selection pane="bottomLeft" activeCell="A7" sqref="A7"/>
      <selection pane="topRight" activeCell="D1" sqref="D1"/>
    </sheetView>
  </sheetViews>
  <sheetFormatPr defaultColWidth="8.5703125" defaultRowHeight="14.45"/>
  <cols>
    <col min="1" max="1" width="22.140625" style="1" customWidth="1"/>
    <col min="2" max="2" width="24.5703125" customWidth="1"/>
    <col min="3" max="3" width="11" customWidth="1"/>
    <col min="4" max="14" width="10.42578125" customWidth="1"/>
    <col min="15" max="15" width="102.85546875" style="1" customWidth="1"/>
  </cols>
  <sheetData>
    <row r="1" spans="1:15" ht="48" customHeight="1">
      <c r="B1" s="339" t="s">
        <v>119</v>
      </c>
      <c r="C1" s="339"/>
      <c r="D1" s="339"/>
      <c r="E1" s="339"/>
      <c r="F1" s="339"/>
      <c r="G1" s="339"/>
      <c r="H1" s="339"/>
      <c r="I1" s="339"/>
      <c r="J1" s="339"/>
      <c r="K1" s="339"/>
      <c r="L1" s="339"/>
      <c r="M1" s="339"/>
      <c r="N1" s="339"/>
      <c r="O1" s="339"/>
    </row>
    <row r="2" spans="1:15" ht="23.1" customHeight="1">
      <c r="A2" s="301"/>
      <c r="B2" s="340" t="s">
        <v>120</v>
      </c>
      <c r="C2" s="340"/>
      <c r="D2" s="340"/>
      <c r="E2" s="340"/>
      <c r="F2" s="340"/>
      <c r="G2" s="340"/>
      <c r="H2" s="340"/>
      <c r="I2" s="340"/>
      <c r="J2" s="340"/>
      <c r="K2" s="340"/>
      <c r="L2" s="340"/>
      <c r="M2" s="340"/>
      <c r="N2" s="340"/>
      <c r="O2" s="301"/>
    </row>
    <row r="3" spans="1:15" ht="24.95" customHeight="1">
      <c r="A3" s="341" t="s">
        <v>121</v>
      </c>
      <c r="B3" s="341"/>
      <c r="C3" s="67"/>
      <c r="D3" s="67"/>
      <c r="E3" s="67"/>
      <c r="F3" s="67"/>
      <c r="G3" s="67"/>
      <c r="H3" s="67"/>
      <c r="I3" s="67"/>
      <c r="J3" s="67"/>
      <c r="K3" s="67"/>
      <c r="L3" s="67"/>
      <c r="M3" s="67"/>
      <c r="N3" s="67"/>
      <c r="O3" s="67"/>
    </row>
    <row r="4" spans="1:15" ht="24.95" customHeight="1">
      <c r="A4" s="184">
        <f>SUM(N16,N29)</f>
        <v>9598</v>
      </c>
      <c r="B4" s="185" t="s">
        <v>122</v>
      </c>
      <c r="D4" s="342" t="s">
        <v>123</v>
      </c>
      <c r="E4" s="343"/>
      <c r="F4" s="343"/>
      <c r="G4" s="343"/>
      <c r="H4" s="343"/>
      <c r="I4" s="343"/>
      <c r="J4" s="343"/>
      <c r="K4" s="344"/>
    </row>
    <row r="5" spans="1:15" ht="24.95" customHeight="1">
      <c r="A5" s="186">
        <f>SUM(N17,N30)</f>
        <v>9874</v>
      </c>
      <c r="B5" s="187" t="s">
        <v>124</v>
      </c>
      <c r="D5" s="345" t="s">
        <v>73</v>
      </c>
      <c r="E5" s="346"/>
      <c r="F5" s="347" t="s">
        <v>74</v>
      </c>
      <c r="G5" s="347"/>
      <c r="H5" s="347" t="s">
        <v>75</v>
      </c>
      <c r="I5" s="347"/>
      <c r="J5" s="348" t="s">
        <v>76</v>
      </c>
      <c r="K5" s="349"/>
      <c r="L5" s="350" t="s">
        <v>81</v>
      </c>
      <c r="M5" s="350"/>
      <c r="N5" s="350"/>
    </row>
    <row r="6" spans="1:15" ht="18.95" customHeight="1">
      <c r="A6" s="120"/>
      <c r="B6" s="121"/>
      <c r="D6" s="300" t="s">
        <v>79</v>
      </c>
      <c r="E6" s="300" t="s">
        <v>80</v>
      </c>
      <c r="F6" s="300" t="s">
        <v>79</v>
      </c>
      <c r="G6" s="300" t="s">
        <v>80</v>
      </c>
      <c r="H6" s="300" t="s">
        <v>79</v>
      </c>
      <c r="I6" s="300" t="s">
        <v>80</v>
      </c>
      <c r="J6" s="300" t="s">
        <v>79</v>
      </c>
      <c r="K6" s="300" t="s">
        <v>80</v>
      </c>
      <c r="L6" s="299" t="s">
        <v>79</v>
      </c>
      <c r="M6" s="299" t="s">
        <v>80</v>
      </c>
      <c r="N6" s="299" t="s">
        <v>81</v>
      </c>
    </row>
    <row r="7" spans="1:15" ht="24" customHeight="1" thickBot="1">
      <c r="A7" s="351" t="s">
        <v>107</v>
      </c>
      <c r="B7" s="352"/>
      <c r="C7" s="352"/>
      <c r="D7" s="302"/>
      <c r="E7" s="302"/>
      <c r="F7" s="302"/>
      <c r="G7" s="302"/>
      <c r="H7" s="302"/>
      <c r="I7" s="302"/>
      <c r="J7" s="302"/>
      <c r="K7" s="302"/>
      <c r="L7" s="302"/>
      <c r="M7" s="302"/>
      <c r="N7" s="122"/>
      <c r="O7" s="123" t="s">
        <v>125</v>
      </c>
    </row>
    <row r="8" spans="1:15" ht="24" customHeight="1">
      <c r="A8" s="353" t="s">
        <v>108</v>
      </c>
      <c r="B8" s="355" t="s">
        <v>109</v>
      </c>
      <c r="C8" s="124" t="s">
        <v>126</v>
      </c>
      <c r="D8" s="81">
        <v>0</v>
      </c>
      <c r="E8" s="79">
        <v>0</v>
      </c>
      <c r="F8" s="75"/>
      <c r="G8" s="75"/>
      <c r="H8" s="75"/>
      <c r="I8" s="75"/>
      <c r="J8" s="73"/>
      <c r="K8" s="73"/>
      <c r="L8" s="125">
        <f t="shared" ref="L8:M19" si="0">SUM(H8,F8,D8,J8)</f>
        <v>0</v>
      </c>
      <c r="M8" s="126">
        <f t="shared" si="0"/>
        <v>0</v>
      </c>
      <c r="N8" s="127">
        <f t="shared" ref="N8:N19" si="1">SUM(L8:M8)</f>
        <v>0</v>
      </c>
      <c r="O8" s="357" t="s">
        <v>127</v>
      </c>
    </row>
    <row r="9" spans="1:15" ht="24" customHeight="1" thickBot="1">
      <c r="A9" s="354"/>
      <c r="B9" s="356"/>
      <c r="C9" s="128" t="s">
        <v>128</v>
      </c>
      <c r="D9" s="82">
        <v>0</v>
      </c>
      <c r="E9" s="80">
        <v>0</v>
      </c>
      <c r="F9" s="76"/>
      <c r="G9" s="76"/>
      <c r="H9" s="76"/>
      <c r="I9" s="76"/>
      <c r="J9" s="76"/>
      <c r="K9" s="76"/>
      <c r="L9" s="129">
        <f t="shared" si="0"/>
        <v>0</v>
      </c>
      <c r="M9" s="130">
        <f t="shared" si="0"/>
        <v>0</v>
      </c>
      <c r="N9" s="131">
        <f t="shared" si="1"/>
        <v>0</v>
      </c>
      <c r="O9" s="358"/>
    </row>
    <row r="10" spans="1:15" ht="24" customHeight="1">
      <c r="A10" s="354"/>
      <c r="B10" s="355" t="s">
        <v>110</v>
      </c>
      <c r="C10" s="124" t="s">
        <v>126</v>
      </c>
      <c r="D10" s="81"/>
      <c r="E10" s="79"/>
      <c r="F10" s="75"/>
      <c r="G10" s="75"/>
      <c r="H10" s="75"/>
      <c r="I10" s="75"/>
      <c r="J10" s="75"/>
      <c r="K10" s="75"/>
      <c r="L10" s="125">
        <f t="shared" si="0"/>
        <v>0</v>
      </c>
      <c r="M10" s="126">
        <f t="shared" si="0"/>
        <v>0</v>
      </c>
      <c r="N10" s="127">
        <f t="shared" si="1"/>
        <v>0</v>
      </c>
      <c r="O10" s="358"/>
    </row>
    <row r="11" spans="1:15" ht="24" customHeight="1" thickBot="1">
      <c r="A11" s="354"/>
      <c r="B11" s="356"/>
      <c r="C11" s="128" t="s">
        <v>128</v>
      </c>
      <c r="D11" s="82"/>
      <c r="E11" s="80"/>
      <c r="F11" s="76"/>
      <c r="G11" s="76"/>
      <c r="H11" s="76"/>
      <c r="I11" s="76"/>
      <c r="J11" s="76"/>
      <c r="K11" s="76"/>
      <c r="L11" s="129">
        <f t="shared" si="0"/>
        <v>0</v>
      </c>
      <c r="M11" s="130">
        <f t="shared" si="0"/>
        <v>0</v>
      </c>
      <c r="N11" s="131">
        <f t="shared" si="1"/>
        <v>0</v>
      </c>
      <c r="O11" s="358"/>
    </row>
    <row r="12" spans="1:15" ht="24" customHeight="1" thickBot="1">
      <c r="A12" s="354"/>
      <c r="B12" s="359" t="s">
        <v>111</v>
      </c>
      <c r="C12" s="124" t="s">
        <v>126</v>
      </c>
      <c r="D12" s="81">
        <v>0</v>
      </c>
      <c r="E12" s="79">
        <v>0</v>
      </c>
      <c r="F12" s="76">
        <v>2638</v>
      </c>
      <c r="G12" s="75">
        <v>3077</v>
      </c>
      <c r="H12" s="75">
        <v>102</v>
      </c>
      <c r="I12" s="75">
        <v>303</v>
      </c>
      <c r="J12" s="75">
        <v>1576</v>
      </c>
      <c r="K12" s="75">
        <v>1494</v>
      </c>
      <c r="L12" s="125">
        <f t="shared" si="0"/>
        <v>4316</v>
      </c>
      <c r="M12" s="126">
        <f t="shared" si="0"/>
        <v>4874</v>
      </c>
      <c r="N12" s="127">
        <f t="shared" si="1"/>
        <v>9190</v>
      </c>
      <c r="O12" s="358"/>
    </row>
    <row r="13" spans="1:15" ht="24" customHeight="1" thickBot="1">
      <c r="A13" s="354"/>
      <c r="B13" s="360"/>
      <c r="C13" s="128" t="s">
        <v>128</v>
      </c>
      <c r="D13" s="288">
        <v>0</v>
      </c>
      <c r="E13" s="290">
        <v>0</v>
      </c>
      <c r="F13" s="76">
        <v>3202</v>
      </c>
      <c r="G13" s="76">
        <v>3639</v>
      </c>
      <c r="H13" s="76">
        <v>1032</v>
      </c>
      <c r="I13" s="76">
        <v>1529</v>
      </c>
      <c r="J13" s="76"/>
      <c r="K13" s="76"/>
      <c r="L13" s="129">
        <f t="shared" si="0"/>
        <v>4234</v>
      </c>
      <c r="M13" s="130">
        <f t="shared" si="0"/>
        <v>5168</v>
      </c>
      <c r="N13" s="131">
        <f t="shared" si="1"/>
        <v>9402</v>
      </c>
      <c r="O13" s="358"/>
    </row>
    <row r="14" spans="1:15" ht="24" customHeight="1">
      <c r="A14" s="354"/>
      <c r="B14" s="361" t="s">
        <v>129</v>
      </c>
      <c r="C14" s="124" t="s">
        <v>126</v>
      </c>
      <c r="D14" s="81"/>
      <c r="E14" s="81"/>
      <c r="F14" s="71"/>
      <c r="G14" s="71"/>
      <c r="H14" s="71"/>
      <c r="I14" s="71"/>
      <c r="J14" s="71"/>
      <c r="K14" s="71"/>
      <c r="L14" s="125">
        <f t="shared" si="0"/>
        <v>0</v>
      </c>
      <c r="M14" s="126">
        <f t="shared" si="0"/>
        <v>0</v>
      </c>
      <c r="N14" s="127">
        <f t="shared" si="1"/>
        <v>0</v>
      </c>
      <c r="O14" s="358"/>
    </row>
    <row r="15" spans="1:15" ht="24" customHeight="1" thickBot="1">
      <c r="A15" s="354"/>
      <c r="B15" s="362"/>
      <c r="C15" s="128" t="s">
        <v>128</v>
      </c>
      <c r="D15" s="82"/>
      <c r="E15" s="82"/>
      <c r="F15" s="72"/>
      <c r="G15" s="72"/>
      <c r="H15" s="72"/>
      <c r="I15" s="72"/>
      <c r="J15" s="72"/>
      <c r="K15" s="72"/>
      <c r="L15" s="129">
        <f t="shared" si="0"/>
        <v>0</v>
      </c>
      <c r="M15" s="130">
        <f t="shared" si="0"/>
        <v>0</v>
      </c>
      <c r="N15" s="131">
        <f t="shared" si="1"/>
        <v>0</v>
      </c>
      <c r="O15" s="358"/>
    </row>
    <row r="16" spans="1:15" ht="24" customHeight="1" thickBot="1">
      <c r="A16" s="354"/>
      <c r="B16" s="363" t="s">
        <v>130</v>
      </c>
      <c r="C16" s="132" t="s">
        <v>126</v>
      </c>
      <c r="D16" s="133">
        <f>SUM(D8,D10,D12,D14)</f>
        <v>0</v>
      </c>
      <c r="E16" s="133">
        <f t="shared" ref="E16:K17" si="2">SUM(E8,E10,E12,E14)</f>
        <v>0</v>
      </c>
      <c r="F16" s="133">
        <f t="shared" si="2"/>
        <v>2638</v>
      </c>
      <c r="G16" s="133">
        <f t="shared" ref="G16:I16" si="3">SUM(G8,G10,G12,G14)</f>
        <v>3077</v>
      </c>
      <c r="H16" s="133">
        <f t="shared" si="3"/>
        <v>102</v>
      </c>
      <c r="I16" s="133">
        <f t="shared" si="3"/>
        <v>303</v>
      </c>
      <c r="J16" s="133">
        <f t="shared" si="2"/>
        <v>1576</v>
      </c>
      <c r="K16" s="133">
        <f t="shared" si="2"/>
        <v>1494</v>
      </c>
      <c r="L16" s="150">
        <f t="shared" si="0"/>
        <v>4316</v>
      </c>
      <c r="M16" s="151">
        <f t="shared" si="0"/>
        <v>4874</v>
      </c>
      <c r="N16" s="152">
        <f t="shared" si="1"/>
        <v>9190</v>
      </c>
      <c r="O16" s="358"/>
    </row>
    <row r="17" spans="1:15" ht="24" customHeight="1" thickBot="1">
      <c r="A17" s="354"/>
      <c r="B17" s="364"/>
      <c r="C17" s="134" t="s">
        <v>128</v>
      </c>
      <c r="D17" s="135">
        <f>SUM(D9,D11,D13,D15)</f>
        <v>0</v>
      </c>
      <c r="E17" s="135">
        <f t="shared" si="2"/>
        <v>0</v>
      </c>
      <c r="F17" s="133">
        <f t="shared" si="2"/>
        <v>3202</v>
      </c>
      <c r="G17" s="133">
        <f t="shared" ref="G17:I17" si="4">SUM(G9,G11,G13,G15)</f>
        <v>3639</v>
      </c>
      <c r="H17" s="133">
        <f t="shared" si="4"/>
        <v>1032</v>
      </c>
      <c r="I17" s="133">
        <f t="shared" si="4"/>
        <v>1529</v>
      </c>
      <c r="J17" s="135"/>
      <c r="K17" s="135">
        <f t="shared" si="2"/>
        <v>0</v>
      </c>
      <c r="L17" s="153">
        <f t="shared" si="0"/>
        <v>4234</v>
      </c>
      <c r="M17" s="154">
        <f t="shared" si="0"/>
        <v>5168</v>
      </c>
      <c r="N17" s="155">
        <f t="shared" si="1"/>
        <v>9402</v>
      </c>
      <c r="O17" s="358"/>
    </row>
    <row r="18" spans="1:15" ht="24" customHeight="1">
      <c r="A18" s="354"/>
      <c r="B18" s="365" t="s">
        <v>131</v>
      </c>
      <c r="C18" s="124" t="s">
        <v>126</v>
      </c>
      <c r="D18" s="81">
        <v>0</v>
      </c>
      <c r="E18" s="79">
        <v>0</v>
      </c>
      <c r="F18" s="75"/>
      <c r="G18" s="75"/>
      <c r="H18" s="75"/>
      <c r="I18" s="75"/>
      <c r="J18" s="145"/>
      <c r="K18" s="289"/>
      <c r="L18" s="136">
        <f t="shared" si="0"/>
        <v>0</v>
      </c>
      <c r="M18" s="137">
        <f t="shared" si="0"/>
        <v>0</v>
      </c>
      <c r="N18" s="138">
        <f t="shared" si="1"/>
        <v>0</v>
      </c>
      <c r="O18" s="358"/>
    </row>
    <row r="19" spans="1:15" ht="24" customHeight="1" thickBot="1">
      <c r="A19" s="354"/>
      <c r="B19" s="366"/>
      <c r="C19" s="128" t="s">
        <v>128</v>
      </c>
      <c r="D19" s="288">
        <v>0</v>
      </c>
      <c r="E19" s="290">
        <v>0</v>
      </c>
      <c r="F19" s="290">
        <v>32</v>
      </c>
      <c r="G19" s="290">
        <v>36</v>
      </c>
      <c r="H19" s="290">
        <v>10</v>
      </c>
      <c r="I19" s="290">
        <v>15</v>
      </c>
      <c r="J19" s="290"/>
      <c r="K19" s="291"/>
      <c r="L19" s="139">
        <f t="shared" si="0"/>
        <v>42</v>
      </c>
      <c r="M19" s="140">
        <f t="shared" si="0"/>
        <v>51</v>
      </c>
      <c r="N19" s="141">
        <f t="shared" si="1"/>
        <v>93</v>
      </c>
      <c r="O19" s="358"/>
    </row>
    <row r="20" spans="1:15" ht="24" customHeight="1" thickBot="1">
      <c r="A20" s="367" t="s">
        <v>114</v>
      </c>
      <c r="B20" s="368"/>
      <c r="C20" s="368"/>
      <c r="D20" s="302"/>
      <c r="E20" s="302"/>
      <c r="F20" s="302"/>
      <c r="G20" s="302"/>
      <c r="H20" s="302"/>
      <c r="I20" s="302"/>
      <c r="J20" s="302"/>
      <c r="K20" s="302"/>
      <c r="L20" s="302"/>
      <c r="M20" s="302"/>
      <c r="N20" s="122"/>
      <c r="O20" s="123" t="s">
        <v>125</v>
      </c>
    </row>
    <row r="21" spans="1:15" ht="24" customHeight="1">
      <c r="A21" s="369" t="s">
        <v>132</v>
      </c>
      <c r="B21" s="355" t="s">
        <v>109</v>
      </c>
      <c r="C21" s="124" t="s">
        <v>126</v>
      </c>
      <c r="D21" s="77"/>
      <c r="E21" s="73"/>
      <c r="F21" s="73"/>
      <c r="G21" s="77"/>
      <c r="H21" s="73"/>
      <c r="I21" s="77">
        <v>0</v>
      </c>
      <c r="J21" s="73"/>
      <c r="K21" s="73"/>
      <c r="L21" s="125">
        <f>SUM(H21,F21,D21,J21)</f>
        <v>0</v>
      </c>
      <c r="M21" s="126">
        <f>SUM(I21,G21,E21,K21)</f>
        <v>0</v>
      </c>
      <c r="N21" s="127">
        <f t="shared" ref="N21:N32" si="5">SUM(L21:M21)</f>
        <v>0</v>
      </c>
      <c r="O21" s="372" t="s">
        <v>133</v>
      </c>
    </row>
    <row r="22" spans="1:15" ht="24" customHeight="1" thickBot="1">
      <c r="A22" s="370"/>
      <c r="B22" s="356"/>
      <c r="C22" s="128" t="s">
        <v>128</v>
      </c>
      <c r="D22" s="78"/>
      <c r="E22" s="74"/>
      <c r="F22" s="74"/>
      <c r="G22" s="78"/>
      <c r="H22" s="74"/>
      <c r="I22" s="78">
        <v>137</v>
      </c>
      <c r="J22" s="74"/>
      <c r="K22" s="74"/>
      <c r="L22" s="129">
        <f>SUM(H22,F22,D22,J22)</f>
        <v>0</v>
      </c>
      <c r="M22" s="130">
        <f>SUM(I22,G22,E22,K22)</f>
        <v>137</v>
      </c>
      <c r="N22" s="131">
        <f t="shared" si="5"/>
        <v>137</v>
      </c>
      <c r="O22" s="372"/>
    </row>
    <row r="23" spans="1:15" ht="24" customHeight="1">
      <c r="A23" s="370"/>
      <c r="B23" s="355" t="s">
        <v>110</v>
      </c>
      <c r="C23" s="124" t="s">
        <v>126</v>
      </c>
      <c r="D23" s="79"/>
      <c r="E23" s="75"/>
      <c r="F23" s="75"/>
      <c r="G23" s="79"/>
      <c r="H23" s="75"/>
      <c r="I23" s="79"/>
      <c r="J23" s="75"/>
      <c r="K23" s="75"/>
      <c r="L23" s="125">
        <f t="shared" ref="L23:M32" si="6">SUM(H23,F23,D23,J23)</f>
        <v>0</v>
      </c>
      <c r="M23" s="126">
        <f t="shared" si="6"/>
        <v>0</v>
      </c>
      <c r="N23" s="127">
        <f t="shared" si="5"/>
        <v>0</v>
      </c>
      <c r="O23" s="372"/>
    </row>
    <row r="24" spans="1:15" ht="24" customHeight="1" thickBot="1">
      <c r="A24" s="370"/>
      <c r="B24" s="356"/>
      <c r="C24" s="128" t="s">
        <v>128</v>
      </c>
      <c r="D24" s="80"/>
      <c r="E24" s="76"/>
      <c r="F24" s="76"/>
      <c r="G24" s="80"/>
      <c r="H24" s="76"/>
      <c r="I24" s="80"/>
      <c r="J24" s="76"/>
      <c r="K24" s="76"/>
      <c r="L24" s="129">
        <f t="shared" si="6"/>
        <v>0</v>
      </c>
      <c r="M24" s="130">
        <f t="shared" si="6"/>
        <v>0</v>
      </c>
      <c r="N24" s="131">
        <f t="shared" si="5"/>
        <v>0</v>
      </c>
      <c r="O24" s="372"/>
    </row>
    <row r="25" spans="1:15" ht="24" customHeight="1">
      <c r="A25" s="370"/>
      <c r="B25" s="359" t="s">
        <v>111</v>
      </c>
      <c r="C25" s="124" t="s">
        <v>126</v>
      </c>
      <c r="D25" s="79"/>
      <c r="E25" s="75"/>
      <c r="F25" s="75"/>
      <c r="G25" s="79"/>
      <c r="H25" s="75">
        <v>12</v>
      </c>
      <c r="I25" s="79">
        <v>396</v>
      </c>
      <c r="J25" s="75"/>
      <c r="K25" s="75"/>
      <c r="L25" s="125">
        <f t="shared" si="6"/>
        <v>12</v>
      </c>
      <c r="M25" s="126">
        <f t="shared" si="6"/>
        <v>396</v>
      </c>
      <c r="N25" s="127">
        <f t="shared" si="5"/>
        <v>408</v>
      </c>
      <c r="O25" s="372"/>
    </row>
    <row r="26" spans="1:15" ht="24" customHeight="1" thickBot="1">
      <c r="A26" s="370"/>
      <c r="B26" s="360"/>
      <c r="C26" s="128" t="s">
        <v>128</v>
      </c>
      <c r="D26" s="80"/>
      <c r="E26" s="76"/>
      <c r="F26" s="76"/>
      <c r="G26" s="80"/>
      <c r="H26" s="76">
        <v>12</v>
      </c>
      <c r="I26" s="80">
        <v>323</v>
      </c>
      <c r="J26" s="76"/>
      <c r="K26" s="76"/>
      <c r="L26" s="129">
        <f t="shared" si="6"/>
        <v>12</v>
      </c>
      <c r="M26" s="130">
        <f t="shared" si="6"/>
        <v>323</v>
      </c>
      <c r="N26" s="131">
        <f t="shared" si="5"/>
        <v>335</v>
      </c>
      <c r="O26" s="372"/>
    </row>
    <row r="27" spans="1:15" ht="24" customHeight="1">
      <c r="A27" s="370"/>
      <c r="B27" s="361" t="s">
        <v>129</v>
      </c>
      <c r="C27" s="124" t="s">
        <v>126</v>
      </c>
      <c r="D27" s="81"/>
      <c r="E27" s="71"/>
      <c r="F27" s="71"/>
      <c r="G27" s="81"/>
      <c r="H27" s="71"/>
      <c r="I27" s="81"/>
      <c r="J27" s="71"/>
      <c r="K27" s="71"/>
      <c r="L27" s="125">
        <f t="shared" si="6"/>
        <v>0</v>
      </c>
      <c r="M27" s="126">
        <f t="shared" si="6"/>
        <v>0</v>
      </c>
      <c r="N27" s="127">
        <f t="shared" si="5"/>
        <v>0</v>
      </c>
      <c r="O27" s="372"/>
    </row>
    <row r="28" spans="1:15" ht="24" customHeight="1" thickBot="1">
      <c r="A28" s="370"/>
      <c r="B28" s="362"/>
      <c r="C28" s="128" t="s">
        <v>128</v>
      </c>
      <c r="D28" s="82"/>
      <c r="E28" s="72"/>
      <c r="F28" s="72"/>
      <c r="G28" s="82"/>
      <c r="H28" s="72"/>
      <c r="I28" s="82"/>
      <c r="J28" s="72"/>
      <c r="K28" s="72"/>
      <c r="L28" s="129">
        <f t="shared" si="6"/>
        <v>0</v>
      </c>
      <c r="M28" s="130">
        <f t="shared" si="6"/>
        <v>0</v>
      </c>
      <c r="N28" s="131">
        <f t="shared" si="5"/>
        <v>0</v>
      </c>
      <c r="O28" s="372"/>
    </row>
    <row r="29" spans="1:15" ht="24" customHeight="1">
      <c r="A29" s="370"/>
      <c r="B29" s="363" t="s">
        <v>130</v>
      </c>
      <c r="C29" s="132" t="s">
        <v>126</v>
      </c>
      <c r="D29" s="142">
        <f>SUM(D21,D23,D25,D27)</f>
        <v>0</v>
      </c>
      <c r="E29" s="142">
        <f t="shared" ref="E29:K30" si="7">SUM(E21,E23,E25,E27)</f>
        <v>0</v>
      </c>
      <c r="F29" s="142">
        <f t="shared" si="7"/>
        <v>0</v>
      </c>
      <c r="G29" s="142">
        <f t="shared" si="7"/>
        <v>0</v>
      </c>
      <c r="H29" s="142">
        <f t="shared" si="7"/>
        <v>12</v>
      </c>
      <c r="I29" s="142">
        <f t="shared" si="7"/>
        <v>396</v>
      </c>
      <c r="J29" s="142">
        <f t="shared" si="7"/>
        <v>0</v>
      </c>
      <c r="K29" s="142">
        <f t="shared" si="7"/>
        <v>0</v>
      </c>
      <c r="L29" s="150">
        <f t="shared" si="6"/>
        <v>12</v>
      </c>
      <c r="M29" s="151">
        <f t="shared" si="6"/>
        <v>396</v>
      </c>
      <c r="N29" s="152">
        <f t="shared" si="5"/>
        <v>408</v>
      </c>
      <c r="O29" s="372"/>
    </row>
    <row r="30" spans="1:15" ht="24" customHeight="1" thickBot="1">
      <c r="A30" s="370"/>
      <c r="B30" s="364"/>
      <c r="C30" s="134" t="s">
        <v>128</v>
      </c>
      <c r="D30" s="143">
        <f>SUM(D22,D24,D26,D28)</f>
        <v>0</v>
      </c>
      <c r="E30" s="143">
        <f t="shared" si="7"/>
        <v>0</v>
      </c>
      <c r="F30" s="143">
        <f t="shared" si="7"/>
        <v>0</v>
      </c>
      <c r="G30" s="143">
        <f t="shared" si="7"/>
        <v>0</v>
      </c>
      <c r="H30" s="143">
        <f t="shared" si="7"/>
        <v>12</v>
      </c>
      <c r="I30" s="143">
        <f t="shared" si="7"/>
        <v>460</v>
      </c>
      <c r="J30" s="143">
        <f t="shared" si="7"/>
        <v>0</v>
      </c>
      <c r="K30" s="143">
        <f t="shared" si="7"/>
        <v>0</v>
      </c>
      <c r="L30" s="153">
        <f t="shared" si="6"/>
        <v>12</v>
      </c>
      <c r="M30" s="154">
        <f t="shared" si="6"/>
        <v>460</v>
      </c>
      <c r="N30" s="155">
        <f t="shared" si="5"/>
        <v>472</v>
      </c>
      <c r="O30" s="372"/>
    </row>
    <row r="31" spans="1:15" ht="24" customHeight="1">
      <c r="A31" s="370"/>
      <c r="B31" s="365" t="s">
        <v>134</v>
      </c>
      <c r="C31" s="124" t="s">
        <v>126</v>
      </c>
      <c r="D31" s="144"/>
      <c r="E31" s="144"/>
      <c r="F31" s="144"/>
      <c r="G31" s="144"/>
      <c r="H31" s="144"/>
      <c r="I31" s="144"/>
      <c r="J31" s="144"/>
      <c r="K31" s="144"/>
      <c r="L31" s="136">
        <f t="shared" si="6"/>
        <v>0</v>
      </c>
      <c r="M31" s="137">
        <f t="shared" si="6"/>
        <v>0</v>
      </c>
      <c r="N31" s="138">
        <f t="shared" si="5"/>
        <v>0</v>
      </c>
    </row>
    <row r="32" spans="1:15" ht="24" customHeight="1" thickBot="1">
      <c r="A32" s="371"/>
      <c r="B32" s="366"/>
      <c r="C32" s="128" t="s">
        <v>128</v>
      </c>
      <c r="D32" s="146"/>
      <c r="E32" s="146"/>
      <c r="F32" s="146"/>
      <c r="G32" s="146"/>
      <c r="H32" s="146"/>
      <c r="I32" s="146">
        <v>5</v>
      </c>
      <c r="J32" s="146"/>
      <c r="K32" s="146"/>
      <c r="L32" s="139">
        <f t="shared" si="6"/>
        <v>0</v>
      </c>
      <c r="M32" s="140">
        <f t="shared" si="6"/>
        <v>5</v>
      </c>
      <c r="N32" s="141">
        <f t="shared" si="5"/>
        <v>5</v>
      </c>
    </row>
  </sheetData>
  <sheetProtection selectLockedCells="1"/>
  <mergeCells count="27">
    <mergeCell ref="A20:C20"/>
    <mergeCell ref="A21:A32"/>
    <mergeCell ref="B21:B22"/>
    <mergeCell ref="O21:O30"/>
    <mergeCell ref="B23:B24"/>
    <mergeCell ref="B25:B26"/>
    <mergeCell ref="B27:B28"/>
    <mergeCell ref="B29:B30"/>
    <mergeCell ref="B31:B32"/>
    <mergeCell ref="A7:C7"/>
    <mergeCell ref="A8:A19"/>
    <mergeCell ref="B8:B9"/>
    <mergeCell ref="O8:O19"/>
    <mergeCell ref="B10:B11"/>
    <mergeCell ref="B12:B13"/>
    <mergeCell ref="B14:B15"/>
    <mergeCell ref="B16:B17"/>
    <mergeCell ref="B18:B19"/>
    <mergeCell ref="B1:O1"/>
    <mergeCell ref="B2:N2"/>
    <mergeCell ref="A3:B3"/>
    <mergeCell ref="D4:K4"/>
    <mergeCell ref="D5:E5"/>
    <mergeCell ref="F5:G5"/>
    <mergeCell ref="H5:I5"/>
    <mergeCell ref="J5:K5"/>
    <mergeCell ref="L5:N5"/>
  </mergeCells>
  <dataValidations count="1">
    <dataValidation type="whole" allowBlank="1" showInputMessage="1" showErrorMessage="1" sqref="F19:K19 F12:K13" xr:uid="{B1D51717-90B4-4826-BEAC-4A5EA878EA19}">
      <formula1>0</formula1>
      <formula2>99999999999999</formula2>
    </dataValidation>
  </dataValidations>
  <pageMargins left="0.7" right="0.7" top="0.75" bottom="0.75" header="0.3" footer="0.3"/>
  <pageSetup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7A7DD-19AF-446B-8A19-A03025D343B0}">
  <dimension ref="A1:O32"/>
  <sheetViews>
    <sheetView showGridLines="0" zoomScale="60" zoomScaleNormal="60" workbookViewId="0">
      <pane xSplit="3" ySplit="6" topLeftCell="D10" activePane="bottomRight" state="frozen"/>
      <selection pane="bottomRight" activeCell="H19" sqref="H19"/>
      <selection pane="bottomLeft" activeCell="A7" sqref="A7"/>
      <selection pane="topRight" activeCell="D1" sqref="D1"/>
    </sheetView>
  </sheetViews>
  <sheetFormatPr defaultColWidth="8.5703125" defaultRowHeight="14.45"/>
  <cols>
    <col min="1" max="1" width="22.140625" style="1" customWidth="1"/>
    <col min="2" max="2" width="24.5703125" customWidth="1"/>
    <col min="3" max="3" width="11" customWidth="1"/>
    <col min="4" max="14" width="10.42578125" customWidth="1"/>
    <col min="15" max="15" width="102.85546875" style="1" customWidth="1"/>
  </cols>
  <sheetData>
    <row r="1" spans="1:15" ht="48" customHeight="1">
      <c r="B1" s="339" t="s">
        <v>119</v>
      </c>
      <c r="C1" s="339"/>
      <c r="D1" s="339"/>
      <c r="E1" s="339"/>
      <c r="F1" s="339"/>
      <c r="G1" s="339"/>
      <c r="H1" s="339"/>
      <c r="I1" s="339"/>
      <c r="J1" s="339"/>
      <c r="K1" s="339"/>
      <c r="L1" s="339"/>
      <c r="M1" s="339"/>
      <c r="N1" s="339"/>
      <c r="O1" s="339"/>
    </row>
    <row r="2" spans="1:15" ht="23.1" customHeight="1">
      <c r="A2" s="301"/>
      <c r="B2" s="340" t="s">
        <v>120</v>
      </c>
      <c r="C2" s="340"/>
      <c r="D2" s="340"/>
      <c r="E2" s="340"/>
      <c r="F2" s="340"/>
      <c r="G2" s="340"/>
      <c r="H2" s="340"/>
      <c r="I2" s="340"/>
      <c r="J2" s="340"/>
      <c r="K2" s="340"/>
      <c r="L2" s="340"/>
      <c r="M2" s="340"/>
      <c r="N2" s="340"/>
      <c r="O2" s="301"/>
    </row>
    <row r="3" spans="1:15" ht="24.95" customHeight="1">
      <c r="A3" s="341" t="s">
        <v>121</v>
      </c>
      <c r="B3" s="341"/>
      <c r="C3" s="67"/>
      <c r="D3" s="67"/>
      <c r="E3" s="67"/>
      <c r="F3" s="67"/>
      <c r="G3" s="67"/>
      <c r="H3" s="67"/>
      <c r="I3" s="67"/>
      <c r="J3" s="67"/>
      <c r="K3" s="67"/>
      <c r="L3" s="67"/>
      <c r="M3" s="67"/>
      <c r="N3" s="67"/>
      <c r="O3" s="67"/>
    </row>
    <row r="4" spans="1:15" ht="24.95" customHeight="1">
      <c r="A4" s="184">
        <f>SUM(N16,N29)</f>
        <v>186110</v>
      </c>
      <c r="B4" s="185" t="s">
        <v>122</v>
      </c>
      <c r="D4" s="342" t="s">
        <v>123</v>
      </c>
      <c r="E4" s="343"/>
      <c r="F4" s="343"/>
      <c r="G4" s="343"/>
      <c r="H4" s="343"/>
      <c r="I4" s="343"/>
      <c r="J4" s="343"/>
      <c r="K4" s="344"/>
    </row>
    <row r="5" spans="1:15" ht="24.95" customHeight="1">
      <c r="A5" s="186">
        <f>SUM(N17,N30)</f>
        <v>121719</v>
      </c>
      <c r="B5" s="187" t="s">
        <v>124</v>
      </c>
      <c r="D5" s="345" t="s">
        <v>73</v>
      </c>
      <c r="E5" s="346"/>
      <c r="F5" s="347" t="s">
        <v>74</v>
      </c>
      <c r="G5" s="347"/>
      <c r="H5" s="347" t="s">
        <v>75</v>
      </c>
      <c r="I5" s="347"/>
      <c r="J5" s="348" t="s">
        <v>76</v>
      </c>
      <c r="K5" s="349"/>
      <c r="L5" s="350" t="s">
        <v>81</v>
      </c>
      <c r="M5" s="350"/>
      <c r="N5" s="350"/>
    </row>
    <row r="6" spans="1:15" ht="18.95" customHeight="1">
      <c r="A6" s="120"/>
      <c r="B6" s="121"/>
      <c r="D6" s="300" t="s">
        <v>79</v>
      </c>
      <c r="E6" s="300" t="s">
        <v>80</v>
      </c>
      <c r="F6" s="300" t="s">
        <v>79</v>
      </c>
      <c r="G6" s="300" t="s">
        <v>80</v>
      </c>
      <c r="H6" s="300" t="s">
        <v>79</v>
      </c>
      <c r="I6" s="300" t="s">
        <v>80</v>
      </c>
      <c r="J6" s="300" t="s">
        <v>79</v>
      </c>
      <c r="K6" s="300" t="s">
        <v>80</v>
      </c>
      <c r="L6" s="299" t="s">
        <v>79</v>
      </c>
      <c r="M6" s="299" t="s">
        <v>80</v>
      </c>
      <c r="N6" s="299" t="s">
        <v>81</v>
      </c>
    </row>
    <row r="7" spans="1:15" ht="24" customHeight="1" thickBot="1">
      <c r="A7" s="351" t="s">
        <v>107</v>
      </c>
      <c r="B7" s="352"/>
      <c r="C7" s="352"/>
      <c r="D7" s="302"/>
      <c r="E7" s="302"/>
      <c r="F7" s="302"/>
      <c r="G7" s="302"/>
      <c r="H7" s="302"/>
      <c r="I7" s="302"/>
      <c r="J7" s="302"/>
      <c r="K7" s="302"/>
      <c r="L7" s="302"/>
      <c r="M7" s="302"/>
      <c r="N7" s="122"/>
      <c r="O7" s="123" t="s">
        <v>125</v>
      </c>
    </row>
    <row r="8" spans="1:15" ht="24" customHeight="1" thickBot="1">
      <c r="A8" s="353" t="s">
        <v>108</v>
      </c>
      <c r="B8" s="355" t="s">
        <v>109</v>
      </c>
      <c r="C8" s="124" t="s">
        <v>126</v>
      </c>
      <c r="D8" s="81">
        <f>'A1 Panji'!D10+'A1 -Maysoo11.21'!D8+'A1 Basim 11.21'!D10</f>
        <v>0</v>
      </c>
      <c r="E8" s="81">
        <f>'A1 Panji'!E10+'A1 -Maysoo11.21'!E8+'A1 Basim 11.21'!E10</f>
        <v>0</v>
      </c>
      <c r="F8" s="81">
        <f>'A1 Panji'!F10+'A1 -Maysoo11.21'!F8+'A1 Basim 11.21'!F10</f>
        <v>0</v>
      </c>
      <c r="G8" s="81">
        <f>'A1 Panji'!G10+'A1 -Maysoo11.21'!G8+'A1 Basim 11.21'!G10</f>
        <v>0</v>
      </c>
      <c r="H8" s="81">
        <f>'A1 Panji'!H10+'A1 -Maysoo11.21'!H8+'A1 Basim 11.21'!H10</f>
        <v>0</v>
      </c>
      <c r="I8" s="81">
        <f>'A1 Panji'!I10+'A1 -Maysoo11.21'!I8+'A1 Basim 11.21'!I10</f>
        <v>0</v>
      </c>
      <c r="J8" s="81">
        <f>'A1 Panji'!J10+'A1 -Maysoo11.21'!J8+'A1 Basim 11.21'!J10</f>
        <v>27258</v>
      </c>
      <c r="K8" s="81">
        <f>'A1 Panji'!K10+'A1 -Maysoo11.21'!K8+'A1 Basim 11.21'!K10</f>
        <v>25162</v>
      </c>
      <c r="L8" s="125">
        <f t="shared" ref="L8:M19" si="0">SUM(H8,F8,D8,J8)</f>
        <v>27258</v>
      </c>
      <c r="M8" s="126">
        <f t="shared" si="0"/>
        <v>25162</v>
      </c>
      <c r="N8" s="127">
        <f t="shared" ref="N8:N19" si="1">SUM(L8:M8)</f>
        <v>52420</v>
      </c>
      <c r="O8" s="357" t="s">
        <v>127</v>
      </c>
    </row>
    <row r="9" spans="1:15" ht="24" customHeight="1" thickBot="1">
      <c r="A9" s="354"/>
      <c r="B9" s="356"/>
      <c r="C9" s="128" t="s">
        <v>128</v>
      </c>
      <c r="D9" s="81">
        <f>'A1 Panji'!D11+'A1 -Maysoo11.21'!D9+'A1 Basim 11.21'!D11</f>
        <v>0</v>
      </c>
      <c r="E9" s="81">
        <f>'A1 Panji'!E11+'A1 -Maysoo11.21'!E9+'A1 Basim 11.21'!E11</f>
        <v>0</v>
      </c>
      <c r="F9" s="81">
        <f>'A1 Panji'!F11+'A1 -Maysoo11.21'!F9+'A1 Basim 11.21'!F11</f>
        <v>0</v>
      </c>
      <c r="G9" s="81">
        <f>'A1 Panji'!G11+'A1 -Maysoo11.21'!G9+'A1 Basim 11.21'!G11</f>
        <v>0</v>
      </c>
      <c r="H9" s="81">
        <f>'A1 Panji'!H11+'A1 -Maysoo11.21'!H9+'A1 Basim 11.21'!H11</f>
        <v>0</v>
      </c>
      <c r="I9" s="81">
        <f>'A1 Panji'!I11+'A1 -Maysoo11.21'!I9+'A1 Basim 11.21'!I11</f>
        <v>0</v>
      </c>
      <c r="J9" s="81">
        <f>'A1 Panji'!J11+'A1 -Maysoo11.21'!J9+'A1 Basim 11.21'!J11</f>
        <v>27258</v>
      </c>
      <c r="K9" s="81">
        <f>'A1 Panji'!K11+'A1 -Maysoo11.21'!K9+'A1 Basim 11.21'!K11</f>
        <v>25162</v>
      </c>
      <c r="L9" s="129">
        <f t="shared" si="0"/>
        <v>27258</v>
      </c>
      <c r="M9" s="130">
        <f t="shared" si="0"/>
        <v>25162</v>
      </c>
      <c r="N9" s="131">
        <f t="shared" si="1"/>
        <v>52420</v>
      </c>
      <c r="O9" s="358"/>
    </row>
    <row r="10" spans="1:15" ht="24" customHeight="1" thickBot="1">
      <c r="A10" s="354"/>
      <c r="B10" s="355" t="s">
        <v>110</v>
      </c>
      <c r="C10" s="124" t="s">
        <v>126</v>
      </c>
      <c r="D10" s="81">
        <f>'A1 Panji'!D12+'A1 -Maysoo11.21'!D10+'A1 Basim 11.21'!D12</f>
        <v>0</v>
      </c>
      <c r="E10" s="81">
        <f>'A1 Panji'!E12+'A1 -Maysoo11.21'!E10+'A1 Basim 11.21'!E12</f>
        <v>0</v>
      </c>
      <c r="F10" s="81">
        <f>'A1 Panji'!F12+'A1 -Maysoo11.21'!F10+'A1 Basim 11.21'!F12</f>
        <v>0</v>
      </c>
      <c r="G10" s="81">
        <f>'A1 Panji'!G12+'A1 -Maysoo11.21'!G10+'A1 Basim 11.21'!G12</f>
        <v>0</v>
      </c>
      <c r="H10" s="81">
        <f>'A1 Panji'!H12+'A1 -Maysoo11.21'!H10+'A1 Basim 11.21'!H12</f>
        <v>0</v>
      </c>
      <c r="I10" s="81">
        <f>'A1 Panji'!I12+'A1 -Maysoo11.21'!I10+'A1 Basim 11.21'!I12</f>
        <v>0</v>
      </c>
      <c r="J10" s="81">
        <f>'A1 Panji'!J12+'A1 -Maysoo11.21'!J10+'A1 Basim 11.21'!J12</f>
        <v>0</v>
      </c>
      <c r="K10" s="81">
        <f>'A1 Panji'!K12+'A1 -Maysoo11.21'!K10+'A1 Basim 11.21'!K12</f>
        <v>0</v>
      </c>
      <c r="L10" s="125">
        <f t="shared" si="0"/>
        <v>0</v>
      </c>
      <c r="M10" s="126">
        <f t="shared" si="0"/>
        <v>0</v>
      </c>
      <c r="N10" s="127">
        <f t="shared" si="1"/>
        <v>0</v>
      </c>
      <c r="O10" s="358"/>
    </row>
    <row r="11" spans="1:15" ht="24" customHeight="1" thickBot="1">
      <c r="A11" s="354"/>
      <c r="B11" s="356"/>
      <c r="C11" s="128" t="s">
        <v>128</v>
      </c>
      <c r="D11" s="81">
        <f>'A1 Panji'!D13+'A1 -Maysoo11.21'!D11+'A1 Basim 11.21'!D13</f>
        <v>0</v>
      </c>
      <c r="E11" s="81">
        <f>'A1 Panji'!E13+'A1 -Maysoo11.21'!E11+'A1 Basim 11.21'!E13</f>
        <v>0</v>
      </c>
      <c r="F11" s="81">
        <f>'A1 Panji'!F13+'A1 -Maysoo11.21'!F11+'A1 Basim 11.21'!F13</f>
        <v>0</v>
      </c>
      <c r="G11" s="81">
        <f>'A1 Panji'!G13+'A1 -Maysoo11.21'!G11+'A1 Basim 11.21'!G13</f>
        <v>0</v>
      </c>
      <c r="H11" s="81">
        <f>'A1 Panji'!H13+'A1 -Maysoo11.21'!H11+'A1 Basim 11.21'!H13</f>
        <v>0</v>
      </c>
      <c r="I11" s="81">
        <f>'A1 Panji'!I13+'A1 -Maysoo11.21'!I11+'A1 Basim 11.21'!I13</f>
        <v>0</v>
      </c>
      <c r="J11" s="81">
        <f>'A1 Panji'!J13+'A1 -Maysoo11.21'!J11+'A1 Basim 11.21'!J13</f>
        <v>0</v>
      </c>
      <c r="K11" s="81">
        <f>'A1 Panji'!K13+'A1 -Maysoo11.21'!K11+'A1 Basim 11.21'!K13</f>
        <v>0</v>
      </c>
      <c r="L11" s="129">
        <f t="shared" si="0"/>
        <v>0</v>
      </c>
      <c r="M11" s="130">
        <f t="shared" si="0"/>
        <v>0</v>
      </c>
      <c r="N11" s="131">
        <f t="shared" si="1"/>
        <v>0</v>
      </c>
      <c r="O11" s="358"/>
    </row>
    <row r="12" spans="1:15" ht="24" customHeight="1" thickBot="1">
      <c r="A12" s="354"/>
      <c r="B12" s="359" t="s">
        <v>111</v>
      </c>
      <c r="C12" s="124" t="s">
        <v>126</v>
      </c>
      <c r="D12" s="81">
        <f>'A1 Panji'!D14+'A1 -Maysoo11.21'!D12+'A1 Basim 11.21'!D14</f>
        <v>0</v>
      </c>
      <c r="E12" s="81">
        <f>'A1 Panji'!E14+'A1 -Maysoo11.21'!E12+'A1 Basim 11.21'!E14</f>
        <v>0</v>
      </c>
      <c r="F12" s="81">
        <f>'A1 Panji'!F14+'A1 -Maysoo11.21'!F12+'A1 Basim 11.21'!F14</f>
        <v>2250</v>
      </c>
      <c r="G12" s="81">
        <f>'A1 Panji'!G14+'A1 -Maysoo11.21'!G12+'A1 Basim 11.21'!G14</f>
        <v>2250</v>
      </c>
      <c r="H12" s="81">
        <f>'A1 Panji'!H14+'A1 -Maysoo11.21'!H12+'A1 Basim 11.21'!H14</f>
        <v>8534</v>
      </c>
      <c r="I12" s="81">
        <f>'A1 Panji'!I14+'A1 -Maysoo11.21'!I12+'A1 Basim 11.21'!I14</f>
        <v>8534</v>
      </c>
      <c r="J12" s="81">
        <f>'A1 Panji'!J14+'A1 -Maysoo11.21'!J12+'A1 Basim 11.21'!J14</f>
        <v>49651</v>
      </c>
      <c r="K12" s="81">
        <f>'A1 Panji'!K14+'A1 -Maysoo11.21'!K12+'A1 Basim 11.21'!K14</f>
        <v>48471</v>
      </c>
      <c r="L12" s="125">
        <f t="shared" si="0"/>
        <v>60435</v>
      </c>
      <c r="M12" s="126">
        <f t="shared" si="0"/>
        <v>59255</v>
      </c>
      <c r="N12" s="127">
        <f t="shared" si="1"/>
        <v>119690</v>
      </c>
      <c r="O12" s="358"/>
    </row>
    <row r="13" spans="1:15" ht="24" customHeight="1" thickBot="1">
      <c r="A13" s="354"/>
      <c r="B13" s="360"/>
      <c r="C13" s="128" t="s">
        <v>128</v>
      </c>
      <c r="D13" s="81">
        <f>'A1 Panji'!D15+'A1 -Maysoo11.21'!D13+'A1 Basim 11.21'!D15</f>
        <v>0</v>
      </c>
      <c r="E13" s="81">
        <f>'A1 Panji'!E15+'A1 -Maysoo11.21'!E13+'A1 Basim 11.21'!E15</f>
        <v>0</v>
      </c>
      <c r="F13" s="81">
        <f>'A1 Panji'!F15+'A1 -Maysoo11.21'!F13+'A1 Basim 11.21'!F15</f>
        <v>7758</v>
      </c>
      <c r="G13" s="81">
        <f>'A1 Panji'!G15+'A1 -Maysoo11.21'!G13+'A1 Basim 11.21'!G15</f>
        <v>7292</v>
      </c>
      <c r="H13" s="81">
        <f>'A1 Panji'!H15+'A1 -Maysoo11.21'!H13+'A1 Basim 11.21'!H15</f>
        <v>8534</v>
      </c>
      <c r="I13" s="81">
        <f>'A1 Panji'!I15+'A1 -Maysoo11.21'!I13+'A1 Basim 11.21'!I15</f>
        <v>8534</v>
      </c>
      <c r="J13" s="81">
        <f>'A1 Panji'!J15+'A1 -Maysoo11.21'!J13+'A1 Basim 11.21'!J15</f>
        <v>15333</v>
      </c>
      <c r="K13" s="81">
        <f>'A1 Panji'!K15+'A1 -Maysoo11.21'!K13+'A1 Basim 11.21'!K15</f>
        <v>14153</v>
      </c>
      <c r="L13" s="129">
        <f t="shared" si="0"/>
        <v>31625</v>
      </c>
      <c r="M13" s="130">
        <f t="shared" si="0"/>
        <v>29979</v>
      </c>
      <c r="N13" s="131">
        <f t="shared" si="1"/>
        <v>61604</v>
      </c>
      <c r="O13" s="358"/>
    </row>
    <row r="14" spans="1:15" ht="24" customHeight="1" thickBot="1">
      <c r="A14" s="354"/>
      <c r="B14" s="361" t="s">
        <v>129</v>
      </c>
      <c r="C14" s="124" t="s">
        <v>126</v>
      </c>
      <c r="D14" s="81">
        <f>'A1 Panji'!D16+'A1 -Maysoo11.21'!D14+'A1 Basim 11.21'!D16</f>
        <v>0</v>
      </c>
      <c r="E14" s="81">
        <f>'A1 Panji'!E16+'A1 -Maysoo11.21'!E14+'A1 Basim 11.21'!E16</f>
        <v>0</v>
      </c>
      <c r="F14" s="81">
        <f>'A1 Panji'!F16+'A1 -Maysoo11.21'!F14+'A1 Basim 11.21'!F16</f>
        <v>0</v>
      </c>
      <c r="G14" s="81">
        <f>'A1 Panji'!G16+'A1 -Maysoo11.21'!G14+'A1 Basim 11.21'!G16</f>
        <v>0</v>
      </c>
      <c r="H14" s="81">
        <f>'A1 Panji'!H16+'A1 -Maysoo11.21'!H14+'A1 Basim 11.21'!H16</f>
        <v>0</v>
      </c>
      <c r="I14" s="81">
        <f>'A1 Panji'!I16+'A1 -Maysoo11.21'!I14+'A1 Basim 11.21'!I16</f>
        <v>0</v>
      </c>
      <c r="J14" s="81">
        <f>'A1 Panji'!J16+'A1 -Maysoo11.21'!J14+'A1 Basim 11.21'!J16</f>
        <v>0</v>
      </c>
      <c r="K14" s="81">
        <f>'A1 Panji'!K16+'A1 -Maysoo11.21'!K14+'A1 Basim 11.21'!K16</f>
        <v>0</v>
      </c>
      <c r="L14" s="125">
        <f t="shared" si="0"/>
        <v>0</v>
      </c>
      <c r="M14" s="126">
        <f t="shared" si="0"/>
        <v>0</v>
      </c>
      <c r="N14" s="127">
        <f t="shared" si="1"/>
        <v>0</v>
      </c>
      <c r="O14" s="358"/>
    </row>
    <row r="15" spans="1:15" ht="24" customHeight="1" thickBot="1">
      <c r="A15" s="354"/>
      <c r="B15" s="362"/>
      <c r="C15" s="128" t="s">
        <v>128</v>
      </c>
      <c r="D15" s="81">
        <f>'A1 Panji'!D17+'A1 -Maysoo11.21'!D15+'A1 Basim 11.21'!D17</f>
        <v>0</v>
      </c>
      <c r="E15" s="81">
        <f>'A1 Panji'!E17+'A1 -Maysoo11.21'!E15+'A1 Basim 11.21'!E17</f>
        <v>0</v>
      </c>
      <c r="F15" s="81">
        <f>'A1 Panji'!F17+'A1 -Maysoo11.21'!F15+'A1 Basim 11.21'!F17</f>
        <v>0</v>
      </c>
      <c r="G15" s="81">
        <f>'A1 Panji'!G17+'A1 -Maysoo11.21'!G15+'A1 Basim 11.21'!G17</f>
        <v>0</v>
      </c>
      <c r="H15" s="81">
        <f>'A1 Panji'!H17+'A1 -Maysoo11.21'!H15+'A1 Basim 11.21'!H17</f>
        <v>0</v>
      </c>
      <c r="I15" s="81">
        <f>'A1 Panji'!I17+'A1 -Maysoo11.21'!I15+'A1 Basim 11.21'!I17</f>
        <v>0</v>
      </c>
      <c r="J15" s="81">
        <f>'A1 Panji'!J17+'A1 -Maysoo11.21'!J15+'A1 Basim 11.21'!J17</f>
        <v>0</v>
      </c>
      <c r="K15" s="81">
        <f>'A1 Panji'!K17+'A1 -Maysoo11.21'!K15+'A1 Basim 11.21'!K17</f>
        <v>0</v>
      </c>
      <c r="L15" s="129">
        <f t="shared" si="0"/>
        <v>0</v>
      </c>
      <c r="M15" s="130">
        <f t="shared" si="0"/>
        <v>0</v>
      </c>
      <c r="N15" s="131">
        <f t="shared" si="1"/>
        <v>0</v>
      </c>
      <c r="O15" s="358"/>
    </row>
    <row r="16" spans="1:15" ht="24" customHeight="1">
      <c r="A16" s="354"/>
      <c r="B16" s="363" t="s">
        <v>130</v>
      </c>
      <c r="C16" s="132" t="s">
        <v>126</v>
      </c>
      <c r="D16" s="133">
        <f>SUM(D8,D10,D12,D14)</f>
        <v>0</v>
      </c>
      <c r="E16" s="133">
        <f t="shared" ref="E16:K17" si="2">SUM(E8,E10,E12,E14)</f>
        <v>0</v>
      </c>
      <c r="F16" s="133">
        <f t="shared" si="2"/>
        <v>2250</v>
      </c>
      <c r="G16" s="133">
        <f t="shared" si="2"/>
        <v>2250</v>
      </c>
      <c r="H16" s="133">
        <f t="shared" si="2"/>
        <v>8534</v>
      </c>
      <c r="I16" s="133">
        <f t="shared" si="2"/>
        <v>8534</v>
      </c>
      <c r="J16" s="133">
        <f t="shared" si="2"/>
        <v>76909</v>
      </c>
      <c r="K16" s="133">
        <f t="shared" si="2"/>
        <v>73633</v>
      </c>
      <c r="L16" s="150">
        <f t="shared" si="0"/>
        <v>87693</v>
      </c>
      <c r="M16" s="151">
        <f t="shared" si="0"/>
        <v>84417</v>
      </c>
      <c r="N16" s="152">
        <f t="shared" si="1"/>
        <v>172110</v>
      </c>
      <c r="O16" s="358"/>
    </row>
    <row r="17" spans="1:15" ht="24" customHeight="1" thickBot="1">
      <c r="A17" s="354"/>
      <c r="B17" s="364"/>
      <c r="C17" s="134" t="s">
        <v>128</v>
      </c>
      <c r="D17" s="135">
        <f>SUM(D9,D11,D13,D15)</f>
        <v>0</v>
      </c>
      <c r="E17" s="135">
        <f t="shared" si="2"/>
        <v>0</v>
      </c>
      <c r="F17" s="135">
        <f t="shared" si="2"/>
        <v>7758</v>
      </c>
      <c r="G17" s="135">
        <f t="shared" si="2"/>
        <v>7292</v>
      </c>
      <c r="H17" s="135">
        <f t="shared" si="2"/>
        <v>8534</v>
      </c>
      <c r="I17" s="135">
        <f t="shared" si="2"/>
        <v>8534</v>
      </c>
      <c r="J17" s="135">
        <f t="shared" si="2"/>
        <v>42591</v>
      </c>
      <c r="K17" s="135">
        <f t="shared" si="2"/>
        <v>39315</v>
      </c>
      <c r="L17" s="153">
        <f t="shared" si="0"/>
        <v>58883</v>
      </c>
      <c r="M17" s="154">
        <f t="shared" si="0"/>
        <v>55141</v>
      </c>
      <c r="N17" s="155">
        <f t="shared" si="1"/>
        <v>114024</v>
      </c>
      <c r="O17" s="358"/>
    </row>
    <row r="18" spans="1:15" ht="24" customHeight="1" thickBot="1">
      <c r="A18" s="354"/>
      <c r="B18" s="365" t="s">
        <v>131</v>
      </c>
      <c r="C18" s="124" t="s">
        <v>126</v>
      </c>
      <c r="D18" s="81">
        <f>'A1 Panji'!D20+'A1 -Maysoo11.21'!D18+'A1 Basim 11.21'!D20</f>
        <v>0</v>
      </c>
      <c r="E18" s="81">
        <f>'A1 Panji'!E20+'A1 -Maysoo11.21'!E18+'A1 Basim 11.21'!E20</f>
        <v>0</v>
      </c>
      <c r="F18" s="81">
        <f>'A1 Panji'!F20+'A1 -Maysoo11.21'!F18+'A1 Basim 11.21'!F20</f>
        <v>0</v>
      </c>
      <c r="G18" s="81">
        <f>'A1 Panji'!G20+'A1 -Maysoo11.21'!G18+'A1 Basim 11.21'!G20</f>
        <v>0</v>
      </c>
      <c r="H18" s="81">
        <f>'A1 Panji'!H20+'A1 -Maysoo11.21'!H18+'A1 Basim 11.21'!H20</f>
        <v>0</v>
      </c>
      <c r="I18" s="81">
        <f>'A1 Panji'!I20+'A1 -Maysoo11.21'!I18+'A1 Basim 11.21'!I20</f>
        <v>0</v>
      </c>
      <c r="J18" s="81">
        <f>'A1 Panji'!J20+'A1 -Maysoo11.21'!J18+'A1 Basim 11.21'!J20</f>
        <v>1533</v>
      </c>
      <c r="K18" s="81">
        <f>'A1 Panji'!K20+'A1 -Maysoo11.21'!K18+'A1 Basim 11.21'!K20</f>
        <v>1435</v>
      </c>
      <c r="L18" s="136">
        <f t="shared" si="0"/>
        <v>1533</v>
      </c>
      <c r="M18" s="137">
        <f t="shared" si="0"/>
        <v>1435</v>
      </c>
      <c r="N18" s="138">
        <f t="shared" si="1"/>
        <v>2968</v>
      </c>
      <c r="O18" s="358"/>
    </row>
    <row r="19" spans="1:15" ht="24" customHeight="1" thickBot="1">
      <c r="A19" s="354"/>
      <c r="B19" s="366"/>
      <c r="C19" s="128" t="s">
        <v>128</v>
      </c>
      <c r="D19" s="81">
        <f>'A1 Panji'!D21+'A1 -Maysoo11.21'!D19+'A1 Basim 11.21'!D21</f>
        <v>0</v>
      </c>
      <c r="E19" s="81">
        <f>'A1 Panji'!E21+'A1 -Maysoo11.21'!E19+'A1 Basim 11.21'!E21</f>
        <v>0</v>
      </c>
      <c r="F19" s="81">
        <f>'A1 Panji'!F21+'A1 -Maysoo11.21'!F19+'A1 Basim 11.21'!F21</f>
        <v>8</v>
      </c>
      <c r="G19" s="81">
        <f>'A1 Panji'!G21+'A1 -Maysoo11.21'!G19+'A1 Basim 11.21'!G21</f>
        <v>7</v>
      </c>
      <c r="H19" s="81">
        <f>'A1 Panji'!H21+'A1 -Maysoo11.21'!H19+'A1 Basim 11.21'!H21</f>
        <v>0</v>
      </c>
      <c r="I19" s="81">
        <f>'A1 Panji'!I21+'A1 -Maysoo11.21'!I19+'A1 Basim 11.21'!I21</f>
        <v>0</v>
      </c>
      <c r="J19" s="81">
        <f>'A1 Panji'!J21+'A1 -Maysoo11.21'!J19+'A1 Basim 11.21'!J21</f>
        <v>15</v>
      </c>
      <c r="K19" s="81">
        <f>'A1 Panji'!K21+'A1 -Maysoo11.21'!K19+'A1 Basim 11.21'!K21</f>
        <v>14</v>
      </c>
      <c r="L19" s="139">
        <f t="shared" si="0"/>
        <v>23</v>
      </c>
      <c r="M19" s="140">
        <f t="shared" si="0"/>
        <v>21</v>
      </c>
      <c r="N19" s="141">
        <f t="shared" si="1"/>
        <v>44</v>
      </c>
      <c r="O19" s="358"/>
    </row>
    <row r="20" spans="1:15" ht="24" customHeight="1" thickBot="1">
      <c r="A20" s="367" t="s">
        <v>114</v>
      </c>
      <c r="B20" s="368"/>
      <c r="C20" s="368"/>
      <c r="D20" s="302"/>
      <c r="E20" s="302"/>
      <c r="F20" s="302"/>
      <c r="G20" s="302"/>
      <c r="H20" s="302"/>
      <c r="I20" s="302"/>
      <c r="J20" s="302"/>
      <c r="K20" s="302"/>
      <c r="L20" s="302"/>
      <c r="M20" s="302"/>
      <c r="N20" s="122"/>
      <c r="O20" s="123" t="s">
        <v>125</v>
      </c>
    </row>
    <row r="21" spans="1:15" ht="24" customHeight="1" thickBot="1">
      <c r="A21" s="369" t="s">
        <v>132</v>
      </c>
      <c r="B21" s="355" t="s">
        <v>109</v>
      </c>
      <c r="C21" s="124" t="s">
        <v>126</v>
      </c>
      <c r="D21" s="81">
        <f>'A1 Panji'!D23+'A1 -Maysoo11.21'!D21+'A1 Basim 11.21'!D23</f>
        <v>0</v>
      </c>
      <c r="E21" s="81">
        <f>'A1 Panji'!E23+'A1 -Maysoo11.21'!E21+'A1 Basim 11.21'!E23</f>
        <v>0</v>
      </c>
      <c r="F21" s="81">
        <f>'A1 Panji'!F23+'A1 -Maysoo11.21'!F21+'A1 Basim 11.21'!F23</f>
        <v>0</v>
      </c>
      <c r="G21" s="81">
        <f>'A1 Panji'!G23+'A1 -Maysoo11.21'!G21+'A1 Basim 11.21'!G23</f>
        <v>0</v>
      </c>
      <c r="H21" s="81">
        <f>'A1 Panji'!H23+'A1 -Maysoo11.21'!H21+'A1 Basim 11.21'!H23</f>
        <v>0</v>
      </c>
      <c r="I21" s="81">
        <f>'A1 Panji'!I23+'A1 -Maysoo11.21'!I21+'A1 Basim 11.21'!I23</f>
        <v>0</v>
      </c>
      <c r="J21" s="81">
        <f>'A1 Panji'!J23+'A1 -Maysoo11.21'!J21+'A1 Basim 11.21'!J23</f>
        <v>0</v>
      </c>
      <c r="K21" s="81">
        <f>'A1 Panji'!K23+'A1 -Maysoo11.21'!K21+'A1 Basim 11.21'!K23</f>
        <v>0</v>
      </c>
      <c r="L21" s="125">
        <f>SUM(H21,F21,D21,J21)</f>
        <v>0</v>
      </c>
      <c r="M21" s="126">
        <f>SUM(I21,G21,E21,K21)</f>
        <v>0</v>
      </c>
      <c r="N21" s="127">
        <f t="shared" ref="N21:N32" si="3">SUM(L21:M21)</f>
        <v>0</v>
      </c>
      <c r="O21" s="372" t="s">
        <v>133</v>
      </c>
    </row>
    <row r="22" spans="1:15" ht="24" customHeight="1" thickBot="1">
      <c r="A22" s="370"/>
      <c r="B22" s="356"/>
      <c r="C22" s="128" t="s">
        <v>128</v>
      </c>
      <c r="D22" s="81">
        <f>'A1 Panji'!D24+'A1 -Maysoo11.21'!D22+'A1 Basim 11.21'!D24</f>
        <v>0</v>
      </c>
      <c r="E22" s="81">
        <f>'A1 Panji'!E24+'A1 -Maysoo11.21'!E22+'A1 Basim 11.21'!E24</f>
        <v>0</v>
      </c>
      <c r="F22" s="81">
        <f>'A1 Panji'!F24+'A1 -Maysoo11.21'!F22+'A1 Basim 11.21'!F24</f>
        <v>0</v>
      </c>
      <c r="G22" s="81">
        <f>'A1 Panji'!G24+'A1 -Maysoo11.21'!G22+'A1 Basim 11.21'!G24</f>
        <v>0</v>
      </c>
      <c r="H22" s="81">
        <f>'A1 Panji'!H24+'A1 -Maysoo11.21'!H22+'A1 Basim 11.21'!H24</f>
        <v>0</v>
      </c>
      <c r="I22" s="81">
        <f>'A1 Panji'!I24+'A1 -Maysoo11.21'!I22+'A1 Basim 11.21'!I24</f>
        <v>0</v>
      </c>
      <c r="J22" s="81">
        <f>'A1 Panji'!J24+'A1 -Maysoo11.21'!J22+'A1 Basim 11.21'!J24</f>
        <v>0</v>
      </c>
      <c r="K22" s="81">
        <f>'A1 Panji'!K24+'A1 -Maysoo11.21'!K22+'A1 Basim 11.21'!K24</f>
        <v>0</v>
      </c>
      <c r="L22" s="129">
        <f>SUM(H22,F22,D22,J22)</f>
        <v>0</v>
      </c>
      <c r="M22" s="130">
        <f>SUM(I22,G22,E22,K22)</f>
        <v>0</v>
      </c>
      <c r="N22" s="131">
        <f t="shared" si="3"/>
        <v>0</v>
      </c>
      <c r="O22" s="372"/>
    </row>
    <row r="23" spans="1:15" ht="24" customHeight="1" thickBot="1">
      <c r="A23" s="370"/>
      <c r="B23" s="355" t="s">
        <v>110</v>
      </c>
      <c r="C23" s="124" t="s">
        <v>126</v>
      </c>
      <c r="D23" s="81">
        <f>'A1 Panji'!D25+'A1 -Maysoo11.21'!D23+'A1 Basim 11.21'!D25</f>
        <v>0</v>
      </c>
      <c r="E23" s="81">
        <f>'A1 Panji'!E25+'A1 -Maysoo11.21'!E23+'A1 Basim 11.21'!E25</f>
        <v>0</v>
      </c>
      <c r="F23" s="81">
        <f>'A1 Panji'!F25+'A1 -Maysoo11.21'!F23+'A1 Basim 11.21'!F25</f>
        <v>0</v>
      </c>
      <c r="G23" s="81">
        <f>'A1 Panji'!G25+'A1 -Maysoo11.21'!G23+'A1 Basim 11.21'!G25</f>
        <v>0</v>
      </c>
      <c r="H23" s="81">
        <f>'A1 Panji'!H25+'A1 -Maysoo11.21'!H23+'A1 Basim 11.21'!H25</f>
        <v>0</v>
      </c>
      <c r="I23" s="81">
        <f>'A1 Panji'!I25+'A1 -Maysoo11.21'!I23+'A1 Basim 11.21'!I25</f>
        <v>0</v>
      </c>
      <c r="J23" s="81">
        <f>'A1 Panji'!J25+'A1 -Maysoo11.21'!J23+'A1 Basim 11.21'!J25</f>
        <v>0</v>
      </c>
      <c r="K23" s="81">
        <f>'A1 Panji'!K25+'A1 -Maysoo11.21'!K23+'A1 Basim 11.21'!K25</f>
        <v>0</v>
      </c>
      <c r="L23" s="125">
        <f t="shared" ref="L23:M32" si="4">SUM(H23,F23,D23,J23)</f>
        <v>0</v>
      </c>
      <c r="M23" s="126">
        <f t="shared" si="4"/>
        <v>0</v>
      </c>
      <c r="N23" s="127">
        <f t="shared" si="3"/>
        <v>0</v>
      </c>
      <c r="O23" s="372"/>
    </row>
    <row r="24" spans="1:15" ht="24" customHeight="1" thickBot="1">
      <c r="A24" s="370"/>
      <c r="B24" s="356"/>
      <c r="C24" s="128" t="s">
        <v>128</v>
      </c>
      <c r="D24" s="81">
        <f>'A1 Panji'!D26+'A1 -Maysoo11.21'!D24+'A1 Basim 11.21'!D26</f>
        <v>0</v>
      </c>
      <c r="E24" s="81">
        <f>'A1 Panji'!E26+'A1 -Maysoo11.21'!E24+'A1 Basim 11.21'!E26</f>
        <v>0</v>
      </c>
      <c r="F24" s="81">
        <f>'A1 Panji'!F26+'A1 -Maysoo11.21'!F24+'A1 Basim 11.21'!F26</f>
        <v>0</v>
      </c>
      <c r="G24" s="81">
        <f>'A1 Panji'!G26+'A1 -Maysoo11.21'!G24+'A1 Basim 11.21'!G26</f>
        <v>0</v>
      </c>
      <c r="H24" s="81">
        <f>'A1 Panji'!H26+'A1 -Maysoo11.21'!H24+'A1 Basim 11.21'!H26</f>
        <v>0</v>
      </c>
      <c r="I24" s="81">
        <f>'A1 Panji'!I26+'A1 -Maysoo11.21'!I24+'A1 Basim 11.21'!I26</f>
        <v>0</v>
      </c>
      <c r="J24" s="81">
        <f>'A1 Panji'!J26+'A1 -Maysoo11.21'!J24+'A1 Basim 11.21'!J26</f>
        <v>0</v>
      </c>
      <c r="K24" s="81">
        <f>'A1 Panji'!K26+'A1 -Maysoo11.21'!K24+'A1 Basim 11.21'!K26</f>
        <v>0</v>
      </c>
      <c r="L24" s="129">
        <f t="shared" si="4"/>
        <v>0</v>
      </c>
      <c r="M24" s="130">
        <f t="shared" si="4"/>
        <v>0</v>
      </c>
      <c r="N24" s="131">
        <f t="shared" si="3"/>
        <v>0</v>
      </c>
      <c r="O24" s="372"/>
    </row>
    <row r="25" spans="1:15" ht="24" customHeight="1" thickBot="1">
      <c r="A25" s="370"/>
      <c r="B25" s="359" t="s">
        <v>111</v>
      </c>
      <c r="C25" s="124" t="s">
        <v>126</v>
      </c>
      <c r="D25" s="81">
        <f>'A1 Panji'!D27+'A1 -Maysoo11.21'!D25+'A1 Basim 11.21'!D27</f>
        <v>0</v>
      </c>
      <c r="E25" s="81">
        <f>'A1 Panji'!E27+'A1 -Maysoo11.21'!E25+'A1 Basim 11.21'!E27</f>
        <v>0</v>
      </c>
      <c r="F25" s="81">
        <f>'A1 Panji'!F27+'A1 -Maysoo11.21'!F25+'A1 Basim 11.21'!F27</f>
        <v>0</v>
      </c>
      <c r="G25" s="81">
        <f>'A1 Panji'!G27+'A1 -Maysoo11.21'!G25+'A1 Basim 11.21'!G27</f>
        <v>0</v>
      </c>
      <c r="H25" s="81">
        <f>'A1 Panji'!H27+'A1 -Maysoo11.21'!H25+'A1 Basim 11.21'!H27</f>
        <v>7000</v>
      </c>
      <c r="I25" s="81">
        <f>'A1 Panji'!I27+'A1 -Maysoo11.21'!I25+'A1 Basim 11.21'!I27</f>
        <v>7000</v>
      </c>
      <c r="J25" s="81">
        <f>'A1 Panji'!J27+'A1 -Maysoo11.21'!J25+'A1 Basim 11.21'!J27</f>
        <v>0</v>
      </c>
      <c r="K25" s="81">
        <f>'A1 Panji'!K27+'A1 -Maysoo11.21'!K25+'A1 Basim 11.21'!K27</f>
        <v>0</v>
      </c>
      <c r="L25" s="125">
        <f t="shared" si="4"/>
        <v>7000</v>
      </c>
      <c r="M25" s="126">
        <f t="shared" si="4"/>
        <v>7000</v>
      </c>
      <c r="N25" s="127">
        <f t="shared" si="3"/>
        <v>14000</v>
      </c>
      <c r="O25" s="372"/>
    </row>
    <row r="26" spans="1:15" ht="24" customHeight="1" thickBot="1">
      <c r="A26" s="370"/>
      <c r="B26" s="360"/>
      <c r="C26" s="128" t="s">
        <v>128</v>
      </c>
      <c r="D26" s="81">
        <f>'A1 Panji'!D28+'A1 -Maysoo11.21'!D26+'A1 Basim 11.21'!D28</f>
        <v>0</v>
      </c>
      <c r="E26" s="81">
        <f>'A1 Panji'!E28+'A1 -Maysoo11.21'!E26+'A1 Basim 11.21'!E28</f>
        <v>0</v>
      </c>
      <c r="F26" s="81">
        <f>'A1 Panji'!F28+'A1 -Maysoo11.21'!F26+'A1 Basim 11.21'!F28</f>
        <v>0</v>
      </c>
      <c r="G26" s="81">
        <f>'A1 Panji'!G28+'A1 -Maysoo11.21'!G26+'A1 Basim 11.21'!G28</f>
        <v>0</v>
      </c>
      <c r="H26" s="81">
        <f>'A1 Panji'!H28+'A1 -Maysoo11.21'!H26+'A1 Basim 11.21'!H28</f>
        <v>5039</v>
      </c>
      <c r="I26" s="81">
        <f>'A1 Panji'!I28+'A1 -Maysoo11.21'!I26+'A1 Basim 11.21'!I28</f>
        <v>2656</v>
      </c>
      <c r="J26" s="81">
        <f>'A1 Panji'!J28+'A1 -Maysoo11.21'!J26+'A1 Basim 11.21'!J28</f>
        <v>0</v>
      </c>
      <c r="K26" s="81">
        <f>'A1 Panji'!K28+'A1 -Maysoo11.21'!K26+'A1 Basim 11.21'!K28</f>
        <v>0</v>
      </c>
      <c r="L26" s="129">
        <f t="shared" si="4"/>
        <v>5039</v>
      </c>
      <c r="M26" s="130">
        <f t="shared" si="4"/>
        <v>2656</v>
      </c>
      <c r="N26" s="131">
        <f t="shared" si="3"/>
        <v>7695</v>
      </c>
      <c r="O26" s="372"/>
    </row>
    <row r="27" spans="1:15" ht="24" customHeight="1" thickBot="1">
      <c r="A27" s="370"/>
      <c r="B27" s="361" t="s">
        <v>129</v>
      </c>
      <c r="C27" s="124" t="s">
        <v>126</v>
      </c>
      <c r="D27" s="81">
        <f>'A1 Panji'!D29+'A1 -Maysoo11.21'!D27+'A1 Basim 11.21'!D29</f>
        <v>0</v>
      </c>
      <c r="E27" s="81">
        <f>'A1 Panji'!E29+'A1 -Maysoo11.21'!E27+'A1 Basim 11.21'!E29</f>
        <v>0</v>
      </c>
      <c r="F27" s="81">
        <f>'A1 Panji'!F29+'A1 -Maysoo11.21'!F27+'A1 Basim 11.21'!F29</f>
        <v>0</v>
      </c>
      <c r="G27" s="81">
        <f>'A1 Panji'!G29+'A1 -Maysoo11.21'!G27+'A1 Basim 11.21'!G29</f>
        <v>0</v>
      </c>
      <c r="H27" s="81">
        <f>'A1 Panji'!H29+'A1 -Maysoo11.21'!H27+'A1 Basim 11.21'!H29</f>
        <v>0</v>
      </c>
      <c r="I27" s="81">
        <f>'A1 Panji'!I29+'A1 -Maysoo11.21'!I27+'A1 Basim 11.21'!I29</f>
        <v>0</v>
      </c>
      <c r="J27" s="81">
        <f>'A1 Panji'!J29+'A1 -Maysoo11.21'!J27+'A1 Basim 11.21'!J29</f>
        <v>0</v>
      </c>
      <c r="K27" s="81">
        <f>'A1 Panji'!K29+'A1 -Maysoo11.21'!K27+'A1 Basim 11.21'!K29</f>
        <v>0</v>
      </c>
      <c r="L27" s="125">
        <f t="shared" si="4"/>
        <v>0</v>
      </c>
      <c r="M27" s="126">
        <f t="shared" si="4"/>
        <v>0</v>
      </c>
      <c r="N27" s="127">
        <f t="shared" si="3"/>
        <v>0</v>
      </c>
      <c r="O27" s="372"/>
    </row>
    <row r="28" spans="1:15" ht="24" customHeight="1" thickBot="1">
      <c r="A28" s="370"/>
      <c r="B28" s="362"/>
      <c r="C28" s="128" t="s">
        <v>128</v>
      </c>
      <c r="D28" s="81">
        <f>'A1 Panji'!D30+'A1 -Maysoo11.21'!D28+'A1 Basim 11.21'!D30</f>
        <v>0</v>
      </c>
      <c r="E28" s="81">
        <f>'A1 Panji'!E30+'A1 -Maysoo11.21'!E28+'A1 Basim 11.21'!E30</f>
        <v>0</v>
      </c>
      <c r="F28" s="81">
        <f>'A1 Panji'!F30+'A1 -Maysoo11.21'!F28+'A1 Basim 11.21'!F30</f>
        <v>0</v>
      </c>
      <c r="G28" s="81">
        <f>'A1 Panji'!G30+'A1 -Maysoo11.21'!G28+'A1 Basim 11.21'!G30</f>
        <v>0</v>
      </c>
      <c r="H28" s="81">
        <f>'A1 Panji'!H30+'A1 -Maysoo11.21'!H28+'A1 Basim 11.21'!H30</f>
        <v>0</v>
      </c>
      <c r="I28" s="81">
        <f>'A1 Panji'!I30+'A1 -Maysoo11.21'!I28+'A1 Basim 11.21'!I30</f>
        <v>0</v>
      </c>
      <c r="J28" s="81">
        <f>'A1 Panji'!J30+'A1 -Maysoo11.21'!J28+'A1 Basim 11.21'!J30</f>
        <v>0</v>
      </c>
      <c r="K28" s="81">
        <f>'A1 Panji'!K30+'A1 -Maysoo11.21'!K28+'A1 Basim 11.21'!K30</f>
        <v>0</v>
      </c>
      <c r="L28" s="129">
        <f t="shared" si="4"/>
        <v>0</v>
      </c>
      <c r="M28" s="130">
        <f t="shared" si="4"/>
        <v>0</v>
      </c>
      <c r="N28" s="131">
        <f t="shared" si="3"/>
        <v>0</v>
      </c>
      <c r="O28" s="372"/>
    </row>
    <row r="29" spans="1:15" ht="24" customHeight="1">
      <c r="A29" s="370"/>
      <c r="B29" s="363" t="s">
        <v>130</v>
      </c>
      <c r="C29" s="132" t="s">
        <v>126</v>
      </c>
      <c r="D29" s="142">
        <f>SUM(D21,D23,D25,D27)</f>
        <v>0</v>
      </c>
      <c r="E29" s="142">
        <f t="shared" ref="E29:K30" si="5">SUM(E21,E23,E25,E27)</f>
        <v>0</v>
      </c>
      <c r="F29" s="142">
        <f t="shared" si="5"/>
        <v>0</v>
      </c>
      <c r="G29" s="142">
        <f t="shared" si="5"/>
        <v>0</v>
      </c>
      <c r="H29" s="142">
        <f t="shared" si="5"/>
        <v>7000</v>
      </c>
      <c r="I29" s="142">
        <f t="shared" si="5"/>
        <v>7000</v>
      </c>
      <c r="J29" s="142">
        <f t="shared" si="5"/>
        <v>0</v>
      </c>
      <c r="K29" s="142">
        <f t="shared" si="5"/>
        <v>0</v>
      </c>
      <c r="L29" s="150">
        <f t="shared" si="4"/>
        <v>7000</v>
      </c>
      <c r="M29" s="151">
        <f t="shared" si="4"/>
        <v>7000</v>
      </c>
      <c r="N29" s="152">
        <f t="shared" si="3"/>
        <v>14000</v>
      </c>
      <c r="O29" s="372"/>
    </row>
    <row r="30" spans="1:15" ht="24" customHeight="1" thickBot="1">
      <c r="A30" s="370"/>
      <c r="B30" s="364"/>
      <c r="C30" s="134" t="s">
        <v>128</v>
      </c>
      <c r="D30" s="143">
        <f>SUM(D22,D24,D26,D28)</f>
        <v>0</v>
      </c>
      <c r="E30" s="143">
        <f t="shared" si="5"/>
        <v>0</v>
      </c>
      <c r="F30" s="143">
        <f t="shared" si="5"/>
        <v>0</v>
      </c>
      <c r="G30" s="143">
        <f t="shared" si="5"/>
        <v>0</v>
      </c>
      <c r="H30" s="143">
        <f t="shared" si="5"/>
        <v>5039</v>
      </c>
      <c r="I30" s="143">
        <f t="shared" si="5"/>
        <v>2656</v>
      </c>
      <c r="J30" s="143">
        <f t="shared" si="5"/>
        <v>0</v>
      </c>
      <c r="K30" s="143">
        <f t="shared" si="5"/>
        <v>0</v>
      </c>
      <c r="L30" s="153">
        <f t="shared" si="4"/>
        <v>5039</v>
      </c>
      <c r="M30" s="154">
        <f t="shared" si="4"/>
        <v>2656</v>
      </c>
      <c r="N30" s="155">
        <f t="shared" si="3"/>
        <v>7695</v>
      </c>
      <c r="O30" s="372"/>
    </row>
    <row r="31" spans="1:15" ht="24" customHeight="1" thickBot="1">
      <c r="A31" s="370"/>
      <c r="B31" s="365" t="s">
        <v>134</v>
      </c>
      <c r="C31" s="124" t="s">
        <v>126</v>
      </c>
      <c r="D31" s="81">
        <f>'A1 Panji'!D33+'A1 -Maysoo11.21'!D31+'A1 Basim 11.21'!D33</f>
        <v>0</v>
      </c>
      <c r="E31" s="81">
        <f>'A1 Panji'!E33+'A1 -Maysoo11.21'!E31+'A1 Basim 11.21'!E33</f>
        <v>0</v>
      </c>
      <c r="F31" s="81">
        <f>'A1 Panji'!F33+'A1 -Maysoo11.21'!F31+'A1 Basim 11.21'!F33</f>
        <v>0</v>
      </c>
      <c r="G31" s="81">
        <f>'A1 Panji'!G33+'A1 -Maysoo11.21'!G31+'A1 Basim 11.21'!G33</f>
        <v>0</v>
      </c>
      <c r="H31" s="81">
        <f>'A1 Panji'!H33+'A1 -Maysoo11.21'!H31+'A1 Basim 11.21'!H33</f>
        <v>0</v>
      </c>
      <c r="I31" s="81">
        <f>'A1 Panji'!I33+'A1 -Maysoo11.21'!I31+'A1 Basim 11.21'!I33</f>
        <v>0</v>
      </c>
      <c r="J31" s="81">
        <f>'A1 Panji'!J33+'A1 -Maysoo11.21'!J31+'A1 Basim 11.21'!J33</f>
        <v>0</v>
      </c>
      <c r="K31" s="81">
        <f>'A1 Panji'!K33+'A1 -Maysoo11.21'!K31+'A1 Basim 11.21'!K33</f>
        <v>0</v>
      </c>
      <c r="L31" s="136">
        <f t="shared" si="4"/>
        <v>0</v>
      </c>
      <c r="M31" s="137">
        <f t="shared" si="4"/>
        <v>0</v>
      </c>
      <c r="N31" s="138">
        <f t="shared" si="3"/>
        <v>0</v>
      </c>
    </row>
    <row r="32" spans="1:15" ht="24" customHeight="1" thickBot="1">
      <c r="A32" s="371"/>
      <c r="B32" s="366"/>
      <c r="C32" s="128" t="s">
        <v>128</v>
      </c>
      <c r="D32" s="81">
        <f>'A1 Panji'!D34+'A1 -Maysoo11.21'!D32+'A1 Basim 11.21'!D34</f>
        <v>0</v>
      </c>
      <c r="E32" s="81">
        <f>'A1 Panji'!E34+'A1 -Maysoo11.21'!E32+'A1 Basim 11.21'!E34</f>
        <v>0</v>
      </c>
      <c r="F32" s="81">
        <f>'A1 Panji'!F34+'A1 -Maysoo11.21'!F32+'A1 Basim 11.21'!F34</f>
        <v>0</v>
      </c>
      <c r="G32" s="81">
        <f>'A1 Panji'!G34+'A1 -Maysoo11.21'!G32+'A1 Basim 11.21'!G34</f>
        <v>0</v>
      </c>
      <c r="H32" s="81">
        <f>'A1 Panji'!H34+'A1 -Maysoo11.21'!H32+'A1 Basim 11.21'!H34</f>
        <v>5</v>
      </c>
      <c r="I32" s="81">
        <f>'A1 Panji'!I34+'A1 -Maysoo11.21'!I32+'A1 Basim 11.21'!I34</f>
        <v>3</v>
      </c>
      <c r="J32" s="81">
        <f>'A1 Panji'!J34+'A1 -Maysoo11.21'!J32+'A1 Basim 11.21'!J34</f>
        <v>0</v>
      </c>
      <c r="K32" s="81">
        <f>'A1 Panji'!K34+'A1 -Maysoo11.21'!K32+'A1 Basim 11.21'!K34</f>
        <v>0</v>
      </c>
      <c r="L32" s="139">
        <f t="shared" si="4"/>
        <v>5</v>
      </c>
      <c r="M32" s="140">
        <f t="shared" si="4"/>
        <v>3</v>
      </c>
      <c r="N32" s="141">
        <f t="shared" si="3"/>
        <v>8</v>
      </c>
    </row>
  </sheetData>
  <sheetProtection sheet="1" selectLockedCells="1"/>
  <mergeCells count="27">
    <mergeCell ref="A20:C20"/>
    <mergeCell ref="A21:A32"/>
    <mergeCell ref="B21:B22"/>
    <mergeCell ref="O21:O30"/>
    <mergeCell ref="B23:B24"/>
    <mergeCell ref="B25:B26"/>
    <mergeCell ref="B27:B28"/>
    <mergeCell ref="B29:B30"/>
    <mergeCell ref="B31:B32"/>
    <mergeCell ref="A7:C7"/>
    <mergeCell ref="A8:A19"/>
    <mergeCell ref="B8:B9"/>
    <mergeCell ref="O8:O19"/>
    <mergeCell ref="B10:B11"/>
    <mergeCell ref="B12:B13"/>
    <mergeCell ref="B14:B15"/>
    <mergeCell ref="B16:B17"/>
    <mergeCell ref="B18:B19"/>
    <mergeCell ref="B1:O1"/>
    <mergeCell ref="B2:N2"/>
    <mergeCell ref="A3:B3"/>
    <mergeCell ref="D4:K4"/>
    <mergeCell ref="D5:E5"/>
    <mergeCell ref="F5:G5"/>
    <mergeCell ref="H5:I5"/>
    <mergeCell ref="J5:K5"/>
    <mergeCell ref="L5:N5"/>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4C27C-55B5-41BF-8D65-2E8CA4533D3F}">
  <dimension ref="A1:O32"/>
  <sheetViews>
    <sheetView showGridLines="0" zoomScale="60" zoomScaleNormal="60" workbookViewId="0">
      <pane xSplit="3" ySplit="6" topLeftCell="D15" activePane="bottomRight" state="frozen"/>
      <selection pane="bottomRight" activeCell="D8" sqref="D8"/>
      <selection pane="bottomLeft" activeCell="A7" sqref="A7"/>
      <selection pane="topRight" activeCell="D1" sqref="D1"/>
    </sheetView>
  </sheetViews>
  <sheetFormatPr defaultColWidth="8.5703125" defaultRowHeight="14.45"/>
  <cols>
    <col min="1" max="1" width="22.140625" style="1" customWidth="1"/>
    <col min="2" max="2" width="24.5703125" customWidth="1"/>
    <col min="3" max="3" width="11" customWidth="1"/>
    <col min="4" max="14" width="10.42578125" customWidth="1"/>
    <col min="15" max="15" width="102.85546875" style="1" customWidth="1"/>
  </cols>
  <sheetData>
    <row r="1" spans="1:15" ht="48" customHeight="1">
      <c r="B1" s="339" t="s">
        <v>119</v>
      </c>
      <c r="C1" s="339"/>
      <c r="D1" s="339"/>
      <c r="E1" s="339"/>
      <c r="F1" s="339"/>
      <c r="G1" s="339"/>
      <c r="H1" s="339"/>
      <c r="I1" s="339"/>
      <c r="J1" s="339"/>
      <c r="K1" s="339"/>
      <c r="L1" s="339"/>
      <c r="M1" s="339"/>
      <c r="N1" s="339"/>
      <c r="O1" s="339"/>
    </row>
    <row r="2" spans="1:15" ht="23.1" customHeight="1">
      <c r="A2" s="301"/>
      <c r="B2" s="340" t="s">
        <v>120</v>
      </c>
      <c r="C2" s="340"/>
      <c r="D2" s="340"/>
      <c r="E2" s="340"/>
      <c r="F2" s="340"/>
      <c r="G2" s="340"/>
      <c r="H2" s="340"/>
      <c r="I2" s="340"/>
      <c r="J2" s="340"/>
      <c r="K2" s="340"/>
      <c r="L2" s="340"/>
      <c r="M2" s="340"/>
      <c r="N2" s="340"/>
      <c r="O2" s="301"/>
    </row>
    <row r="3" spans="1:15" ht="24.95" customHeight="1">
      <c r="A3" s="341" t="s">
        <v>121</v>
      </c>
      <c r="B3" s="341"/>
      <c r="C3" s="67"/>
      <c r="D3" s="67"/>
      <c r="E3" s="67"/>
      <c r="F3" s="67"/>
      <c r="G3" s="67"/>
      <c r="H3" s="67"/>
      <c r="I3" s="67"/>
      <c r="J3" s="67"/>
      <c r="K3" s="67"/>
      <c r="L3" s="67"/>
      <c r="M3" s="67"/>
      <c r="N3" s="67"/>
      <c r="O3" s="67"/>
    </row>
    <row r="4" spans="1:15" ht="24.95" customHeight="1">
      <c r="A4" s="184">
        <f>SUM(N16,N29)</f>
        <v>14000</v>
      </c>
      <c r="B4" s="185" t="s">
        <v>122</v>
      </c>
      <c r="D4" s="342" t="s">
        <v>123</v>
      </c>
      <c r="E4" s="343"/>
      <c r="F4" s="343"/>
      <c r="G4" s="343"/>
      <c r="H4" s="343"/>
      <c r="I4" s="343"/>
      <c r="J4" s="343"/>
      <c r="K4" s="344"/>
    </row>
    <row r="5" spans="1:15" ht="24.95" customHeight="1">
      <c r="A5" s="186">
        <f>SUM(N17,N30)</f>
        <v>7695</v>
      </c>
      <c r="B5" s="187" t="s">
        <v>124</v>
      </c>
      <c r="D5" s="345" t="s">
        <v>73</v>
      </c>
      <c r="E5" s="346"/>
      <c r="F5" s="347" t="s">
        <v>74</v>
      </c>
      <c r="G5" s="347"/>
      <c r="H5" s="347" t="s">
        <v>75</v>
      </c>
      <c r="I5" s="347"/>
      <c r="J5" s="348" t="s">
        <v>76</v>
      </c>
      <c r="K5" s="349"/>
      <c r="L5" s="350" t="s">
        <v>81</v>
      </c>
      <c r="M5" s="350"/>
      <c r="N5" s="350"/>
    </row>
    <row r="6" spans="1:15" ht="18.95" customHeight="1">
      <c r="A6" s="120"/>
      <c r="B6" s="121"/>
      <c r="D6" s="300" t="s">
        <v>79</v>
      </c>
      <c r="E6" s="300" t="s">
        <v>80</v>
      </c>
      <c r="F6" s="300" t="s">
        <v>79</v>
      </c>
      <c r="G6" s="300" t="s">
        <v>80</v>
      </c>
      <c r="H6" s="300" t="s">
        <v>79</v>
      </c>
      <c r="I6" s="300" t="s">
        <v>80</v>
      </c>
      <c r="J6" s="300" t="s">
        <v>79</v>
      </c>
      <c r="K6" s="300" t="s">
        <v>80</v>
      </c>
      <c r="L6" s="299" t="s">
        <v>79</v>
      </c>
      <c r="M6" s="299" t="s">
        <v>80</v>
      </c>
      <c r="N6" s="299" t="s">
        <v>81</v>
      </c>
    </row>
    <row r="7" spans="1:15" ht="24" customHeight="1" thickBot="1">
      <c r="A7" s="351" t="s">
        <v>107</v>
      </c>
      <c r="B7" s="352"/>
      <c r="C7" s="352"/>
      <c r="D7" s="302"/>
      <c r="E7" s="302"/>
      <c r="F7" s="302"/>
      <c r="G7" s="302"/>
      <c r="H7" s="302"/>
      <c r="I7" s="302"/>
      <c r="J7" s="302"/>
      <c r="K7" s="302"/>
      <c r="L7" s="302"/>
      <c r="M7" s="302"/>
      <c r="N7" s="122"/>
      <c r="O7" s="123" t="s">
        <v>125</v>
      </c>
    </row>
    <row r="8" spans="1:15" ht="24" customHeight="1" thickBot="1">
      <c r="A8" s="353" t="s">
        <v>108</v>
      </c>
      <c r="B8" s="355" t="s">
        <v>109</v>
      </c>
      <c r="C8" s="124" t="s">
        <v>126</v>
      </c>
      <c r="D8" s="81">
        <v>0</v>
      </c>
      <c r="E8" s="79"/>
      <c r="F8" s="75"/>
      <c r="G8" s="75"/>
      <c r="H8" s="75"/>
      <c r="I8" s="75"/>
      <c r="J8" s="306"/>
      <c r="K8" s="306"/>
      <c r="L8" s="125">
        <f t="shared" ref="L8:M19" si="0">SUM(H8,F8,D8,J8)</f>
        <v>0</v>
      </c>
      <c r="M8" s="126">
        <f t="shared" si="0"/>
        <v>0</v>
      </c>
      <c r="N8" s="127">
        <f t="shared" ref="N8:N19" si="1">SUM(L8:M8)</f>
        <v>0</v>
      </c>
      <c r="O8" s="357" t="s">
        <v>127</v>
      </c>
    </row>
    <row r="9" spans="1:15" ht="24" customHeight="1" thickBot="1">
      <c r="A9" s="354"/>
      <c r="B9" s="356"/>
      <c r="C9" s="128" t="s">
        <v>128</v>
      </c>
      <c r="D9" s="82">
        <v>0</v>
      </c>
      <c r="E9" s="80"/>
      <c r="F9" s="76"/>
      <c r="G9" s="76"/>
      <c r="H9" s="76"/>
      <c r="I9" s="76"/>
      <c r="J9" s="306"/>
      <c r="K9" s="306"/>
      <c r="L9" s="129">
        <f t="shared" si="0"/>
        <v>0</v>
      </c>
      <c r="M9" s="130">
        <f t="shared" si="0"/>
        <v>0</v>
      </c>
      <c r="N9" s="131">
        <f t="shared" si="1"/>
        <v>0</v>
      </c>
      <c r="O9" s="358"/>
    </row>
    <row r="10" spans="1:15" ht="24" customHeight="1">
      <c r="A10" s="354"/>
      <c r="B10" s="355" t="s">
        <v>110</v>
      </c>
      <c r="C10" s="124" t="s">
        <v>126</v>
      </c>
      <c r="D10" s="81"/>
      <c r="E10" s="79"/>
      <c r="F10" s="75"/>
      <c r="G10" s="75"/>
      <c r="H10" s="75"/>
      <c r="I10" s="75"/>
      <c r="J10" s="75"/>
      <c r="K10" s="75"/>
      <c r="L10" s="125">
        <f t="shared" si="0"/>
        <v>0</v>
      </c>
      <c r="M10" s="126">
        <f t="shared" si="0"/>
        <v>0</v>
      </c>
      <c r="N10" s="127">
        <f t="shared" si="1"/>
        <v>0</v>
      </c>
      <c r="O10" s="358"/>
    </row>
    <row r="11" spans="1:15" ht="24" customHeight="1" thickBot="1">
      <c r="A11" s="354"/>
      <c r="B11" s="356"/>
      <c r="C11" s="128" t="s">
        <v>128</v>
      </c>
      <c r="D11" s="82"/>
      <c r="E11" s="80"/>
      <c r="F11" s="76"/>
      <c r="G11" s="76"/>
      <c r="H11" s="76"/>
      <c r="I11" s="76"/>
      <c r="J11" s="76"/>
      <c r="K11" s="76"/>
      <c r="L11" s="129">
        <f t="shared" si="0"/>
        <v>0</v>
      </c>
      <c r="M11" s="130">
        <f t="shared" si="0"/>
        <v>0</v>
      </c>
      <c r="N11" s="131">
        <f t="shared" si="1"/>
        <v>0</v>
      </c>
      <c r="O11" s="358"/>
    </row>
    <row r="12" spans="1:15" ht="24" customHeight="1" thickBot="1">
      <c r="A12" s="354"/>
      <c r="B12" s="359" t="s">
        <v>111</v>
      </c>
      <c r="C12" s="124" t="s">
        <v>126</v>
      </c>
      <c r="D12" s="81"/>
      <c r="E12" s="79"/>
      <c r="F12" s="75"/>
      <c r="G12" s="75"/>
      <c r="H12" s="75"/>
      <c r="I12" s="75"/>
      <c r="J12" s="306"/>
      <c r="K12" s="306"/>
      <c r="L12" s="125">
        <f t="shared" si="0"/>
        <v>0</v>
      </c>
      <c r="M12" s="126">
        <f t="shared" si="0"/>
        <v>0</v>
      </c>
      <c r="N12" s="127">
        <f t="shared" si="1"/>
        <v>0</v>
      </c>
      <c r="O12" s="358"/>
    </row>
    <row r="13" spans="1:15" ht="24" customHeight="1" thickBot="1">
      <c r="A13" s="354"/>
      <c r="B13" s="360"/>
      <c r="C13" s="128" t="s">
        <v>128</v>
      </c>
      <c r="D13" s="288"/>
      <c r="E13" s="290"/>
      <c r="F13" s="290"/>
      <c r="G13" s="290"/>
      <c r="H13" s="290"/>
      <c r="I13" s="290"/>
      <c r="J13" s="76"/>
      <c r="K13" s="76"/>
      <c r="L13" s="129">
        <f t="shared" si="0"/>
        <v>0</v>
      </c>
      <c r="M13" s="130">
        <f t="shared" si="0"/>
        <v>0</v>
      </c>
      <c r="N13" s="131">
        <f t="shared" si="1"/>
        <v>0</v>
      </c>
      <c r="O13" s="358"/>
    </row>
    <row r="14" spans="1:15" ht="24" customHeight="1">
      <c r="A14" s="354"/>
      <c r="B14" s="361" t="s">
        <v>129</v>
      </c>
      <c r="C14" s="124" t="s">
        <v>126</v>
      </c>
      <c r="D14" s="81"/>
      <c r="E14" s="81"/>
      <c r="F14" s="71"/>
      <c r="G14" s="71"/>
      <c r="H14" s="71"/>
      <c r="I14" s="71"/>
      <c r="J14" s="71"/>
      <c r="K14" s="71"/>
      <c r="L14" s="125">
        <f t="shared" si="0"/>
        <v>0</v>
      </c>
      <c r="M14" s="126">
        <f t="shared" si="0"/>
        <v>0</v>
      </c>
      <c r="N14" s="127">
        <f t="shared" si="1"/>
        <v>0</v>
      </c>
      <c r="O14" s="358"/>
    </row>
    <row r="15" spans="1:15" ht="24" customHeight="1" thickBot="1">
      <c r="A15" s="354"/>
      <c r="B15" s="362"/>
      <c r="C15" s="128" t="s">
        <v>128</v>
      </c>
      <c r="D15" s="82"/>
      <c r="E15" s="82"/>
      <c r="F15" s="72"/>
      <c r="G15" s="72"/>
      <c r="H15" s="72"/>
      <c r="I15" s="72"/>
      <c r="J15" s="72"/>
      <c r="K15" s="72"/>
      <c r="L15" s="129">
        <f t="shared" si="0"/>
        <v>0</v>
      </c>
      <c r="M15" s="130">
        <f t="shared" si="0"/>
        <v>0</v>
      </c>
      <c r="N15" s="131">
        <f t="shared" si="1"/>
        <v>0</v>
      </c>
      <c r="O15" s="358"/>
    </row>
    <row r="16" spans="1:15" ht="24" customHeight="1">
      <c r="A16" s="354"/>
      <c r="B16" s="363" t="s">
        <v>130</v>
      </c>
      <c r="C16" s="132" t="s">
        <v>126</v>
      </c>
      <c r="D16" s="133">
        <f>SUM(D8,D10,D12,D14)</f>
        <v>0</v>
      </c>
      <c r="E16" s="133">
        <f t="shared" ref="E16:K17" si="2">SUM(E8,E10,E12,E14)</f>
        <v>0</v>
      </c>
      <c r="F16" s="133">
        <f t="shared" si="2"/>
        <v>0</v>
      </c>
      <c r="G16" s="133">
        <f t="shared" si="2"/>
        <v>0</v>
      </c>
      <c r="H16" s="133">
        <f t="shared" si="2"/>
        <v>0</v>
      </c>
      <c r="I16" s="133">
        <f t="shared" si="2"/>
        <v>0</v>
      </c>
      <c r="J16" s="133">
        <f t="shared" si="2"/>
        <v>0</v>
      </c>
      <c r="K16" s="133">
        <f t="shared" si="2"/>
        <v>0</v>
      </c>
      <c r="L16" s="150">
        <f t="shared" si="0"/>
        <v>0</v>
      </c>
      <c r="M16" s="151">
        <f t="shared" si="0"/>
        <v>0</v>
      </c>
      <c r="N16" s="152">
        <f t="shared" si="1"/>
        <v>0</v>
      </c>
      <c r="O16" s="358"/>
    </row>
    <row r="17" spans="1:15" ht="24" customHeight="1" thickBot="1">
      <c r="A17" s="354"/>
      <c r="B17" s="364"/>
      <c r="C17" s="134" t="s">
        <v>128</v>
      </c>
      <c r="D17" s="135">
        <f>SUM(D9,D11,D13,D15)</f>
        <v>0</v>
      </c>
      <c r="E17" s="135">
        <f t="shared" si="2"/>
        <v>0</v>
      </c>
      <c r="F17" s="135">
        <f t="shared" si="2"/>
        <v>0</v>
      </c>
      <c r="G17" s="135">
        <f t="shared" si="2"/>
        <v>0</v>
      </c>
      <c r="H17" s="135">
        <f t="shared" si="2"/>
        <v>0</v>
      </c>
      <c r="I17" s="135">
        <f t="shared" si="2"/>
        <v>0</v>
      </c>
      <c r="J17" s="135">
        <f t="shared" si="2"/>
        <v>0</v>
      </c>
      <c r="K17" s="135">
        <f t="shared" si="2"/>
        <v>0</v>
      </c>
      <c r="L17" s="153">
        <f t="shared" si="0"/>
        <v>0</v>
      </c>
      <c r="M17" s="154">
        <f t="shared" si="0"/>
        <v>0</v>
      </c>
      <c r="N17" s="155">
        <f t="shared" si="1"/>
        <v>0</v>
      </c>
      <c r="O17" s="358"/>
    </row>
    <row r="18" spans="1:15" ht="24" customHeight="1">
      <c r="A18" s="354"/>
      <c r="B18" s="365" t="s">
        <v>131</v>
      </c>
      <c r="C18" s="124" t="s">
        <v>126</v>
      </c>
      <c r="D18" s="81">
        <v>0</v>
      </c>
      <c r="E18" s="79"/>
      <c r="F18" s="75"/>
      <c r="G18" s="75"/>
      <c r="H18" s="75"/>
      <c r="I18" s="75"/>
      <c r="J18" s="145"/>
      <c r="K18" s="289"/>
      <c r="L18" s="136">
        <f t="shared" si="0"/>
        <v>0</v>
      </c>
      <c r="M18" s="137">
        <f t="shared" si="0"/>
        <v>0</v>
      </c>
      <c r="N18" s="138">
        <f t="shared" si="1"/>
        <v>0</v>
      </c>
      <c r="O18" s="358"/>
    </row>
    <row r="19" spans="1:15" ht="24" customHeight="1" thickBot="1">
      <c r="A19" s="354"/>
      <c r="B19" s="366"/>
      <c r="C19" s="128" t="s">
        <v>128</v>
      </c>
      <c r="D19" s="288">
        <v>0</v>
      </c>
      <c r="E19" s="290"/>
      <c r="F19" s="290"/>
      <c r="G19" s="290"/>
      <c r="H19" s="290"/>
      <c r="I19" s="290"/>
      <c r="J19" s="290"/>
      <c r="K19" s="291"/>
      <c r="L19" s="139">
        <f t="shared" si="0"/>
        <v>0</v>
      </c>
      <c r="M19" s="140">
        <f t="shared" si="0"/>
        <v>0</v>
      </c>
      <c r="N19" s="141">
        <f t="shared" si="1"/>
        <v>0</v>
      </c>
      <c r="O19" s="358"/>
    </row>
    <row r="20" spans="1:15" ht="24" customHeight="1" thickBot="1">
      <c r="A20" s="367" t="s">
        <v>114</v>
      </c>
      <c r="B20" s="368"/>
      <c r="C20" s="368"/>
      <c r="D20" s="302"/>
      <c r="E20" s="302"/>
      <c r="F20" s="302"/>
      <c r="G20" s="302"/>
      <c r="H20" s="302"/>
      <c r="I20" s="302"/>
      <c r="J20" s="302"/>
      <c r="K20" s="302"/>
      <c r="L20" s="302"/>
      <c r="M20" s="302"/>
      <c r="N20" s="122"/>
      <c r="O20" s="123" t="s">
        <v>125</v>
      </c>
    </row>
    <row r="21" spans="1:15" ht="24" customHeight="1">
      <c r="A21" s="369" t="s">
        <v>132</v>
      </c>
      <c r="B21" s="355" t="s">
        <v>109</v>
      </c>
      <c r="C21" s="124" t="s">
        <v>126</v>
      </c>
      <c r="D21" s="77"/>
      <c r="E21" s="73"/>
      <c r="F21" s="73"/>
      <c r="G21" s="77"/>
      <c r="H21" s="73"/>
      <c r="I21" s="77"/>
      <c r="J21" s="73"/>
      <c r="K21" s="73"/>
      <c r="L21" s="125">
        <f>SUM(H21,F21,D21,J21)</f>
        <v>0</v>
      </c>
      <c r="M21" s="126">
        <f>SUM(I21,G21,E21,K21)</f>
        <v>0</v>
      </c>
      <c r="N21" s="127">
        <f t="shared" ref="N21:N32" si="3">SUM(L21:M21)</f>
        <v>0</v>
      </c>
      <c r="O21" s="372" t="s">
        <v>133</v>
      </c>
    </row>
    <row r="22" spans="1:15" ht="24" customHeight="1" thickBot="1">
      <c r="A22" s="370"/>
      <c r="B22" s="356"/>
      <c r="C22" s="128" t="s">
        <v>128</v>
      </c>
      <c r="D22" s="78"/>
      <c r="E22" s="74"/>
      <c r="F22" s="74"/>
      <c r="G22" s="78"/>
      <c r="H22" s="74"/>
      <c r="I22" s="78"/>
      <c r="J22" s="74"/>
      <c r="K22" s="74"/>
      <c r="L22" s="129">
        <f>SUM(H22,F22,D22,J22)</f>
        <v>0</v>
      </c>
      <c r="M22" s="130">
        <f>SUM(I22,G22,E22,K22)</f>
        <v>0</v>
      </c>
      <c r="N22" s="131">
        <f t="shared" si="3"/>
        <v>0</v>
      </c>
      <c r="O22" s="372"/>
    </row>
    <row r="23" spans="1:15" ht="24" customHeight="1">
      <c r="A23" s="370"/>
      <c r="B23" s="355" t="s">
        <v>110</v>
      </c>
      <c r="C23" s="124" t="s">
        <v>126</v>
      </c>
      <c r="D23" s="79"/>
      <c r="E23" s="75"/>
      <c r="F23" s="75"/>
      <c r="G23" s="79"/>
      <c r="H23" s="75"/>
      <c r="I23" s="79"/>
      <c r="J23" s="75"/>
      <c r="K23" s="75"/>
      <c r="L23" s="125">
        <f t="shared" ref="L23:M32" si="4">SUM(H23,F23,D23,J23)</f>
        <v>0</v>
      </c>
      <c r="M23" s="126">
        <f t="shared" si="4"/>
        <v>0</v>
      </c>
      <c r="N23" s="127">
        <f t="shared" si="3"/>
        <v>0</v>
      </c>
      <c r="O23" s="372"/>
    </row>
    <row r="24" spans="1:15" ht="24" customHeight="1" thickBot="1">
      <c r="A24" s="370"/>
      <c r="B24" s="356"/>
      <c r="C24" s="128" t="s">
        <v>128</v>
      </c>
      <c r="D24" s="80"/>
      <c r="E24" s="76"/>
      <c r="F24" s="76"/>
      <c r="G24" s="80"/>
      <c r="H24" s="76"/>
      <c r="I24" s="80"/>
      <c r="J24" s="76"/>
      <c r="K24" s="76"/>
      <c r="L24" s="129">
        <f t="shared" si="4"/>
        <v>0</v>
      </c>
      <c r="M24" s="130">
        <f t="shared" si="4"/>
        <v>0</v>
      </c>
      <c r="N24" s="131">
        <f t="shared" si="3"/>
        <v>0</v>
      </c>
      <c r="O24" s="372"/>
    </row>
    <row r="25" spans="1:15" ht="24" customHeight="1">
      <c r="A25" s="370"/>
      <c r="B25" s="359" t="s">
        <v>111</v>
      </c>
      <c r="C25" s="124" t="s">
        <v>126</v>
      </c>
      <c r="D25" s="79"/>
      <c r="E25" s="75"/>
      <c r="F25" s="75"/>
      <c r="G25" s="79"/>
      <c r="H25" s="75">
        <v>7000</v>
      </c>
      <c r="I25" s="79">
        <v>7000</v>
      </c>
      <c r="J25" s="75">
        <v>0</v>
      </c>
      <c r="K25" s="75">
        <v>0</v>
      </c>
      <c r="L25" s="125">
        <f t="shared" si="4"/>
        <v>7000</v>
      </c>
      <c r="M25" s="126">
        <f t="shared" si="4"/>
        <v>7000</v>
      </c>
      <c r="N25" s="127">
        <f t="shared" si="3"/>
        <v>14000</v>
      </c>
      <c r="O25" s="372"/>
    </row>
    <row r="26" spans="1:15" ht="24" customHeight="1" thickBot="1">
      <c r="A26" s="370"/>
      <c r="B26" s="360"/>
      <c r="C26" s="128" t="s">
        <v>128</v>
      </c>
      <c r="D26" s="80"/>
      <c r="E26" s="76"/>
      <c r="F26" s="76"/>
      <c r="G26" s="80"/>
      <c r="H26" s="76">
        <v>5039</v>
      </c>
      <c r="I26" s="80">
        <v>2656</v>
      </c>
      <c r="J26" s="76">
        <v>0</v>
      </c>
      <c r="K26" s="76">
        <v>0</v>
      </c>
      <c r="L26" s="129">
        <f t="shared" si="4"/>
        <v>5039</v>
      </c>
      <c r="M26" s="130">
        <f t="shared" si="4"/>
        <v>2656</v>
      </c>
      <c r="N26" s="131">
        <f t="shared" si="3"/>
        <v>7695</v>
      </c>
      <c r="O26" s="372"/>
    </row>
    <row r="27" spans="1:15" ht="24" customHeight="1">
      <c r="A27" s="370"/>
      <c r="B27" s="361" t="s">
        <v>129</v>
      </c>
      <c r="C27" s="124" t="s">
        <v>126</v>
      </c>
      <c r="D27" s="81"/>
      <c r="E27" s="71"/>
      <c r="F27" s="71"/>
      <c r="G27" s="81"/>
      <c r="H27" s="71"/>
      <c r="I27" s="81"/>
      <c r="J27" s="71"/>
      <c r="K27" s="71"/>
      <c r="L27" s="125">
        <f t="shared" si="4"/>
        <v>0</v>
      </c>
      <c r="M27" s="126">
        <f t="shared" si="4"/>
        <v>0</v>
      </c>
      <c r="N27" s="127">
        <f t="shared" si="3"/>
        <v>0</v>
      </c>
      <c r="O27" s="372"/>
    </row>
    <row r="28" spans="1:15" ht="24" customHeight="1" thickBot="1">
      <c r="A28" s="370"/>
      <c r="B28" s="362"/>
      <c r="C28" s="128" t="s">
        <v>128</v>
      </c>
      <c r="D28" s="82"/>
      <c r="E28" s="72"/>
      <c r="F28" s="72"/>
      <c r="G28" s="82"/>
      <c r="H28" s="72"/>
      <c r="I28" s="82"/>
      <c r="J28" s="72"/>
      <c r="K28" s="72"/>
      <c r="L28" s="129">
        <f t="shared" si="4"/>
        <v>0</v>
      </c>
      <c r="M28" s="130">
        <f t="shared" si="4"/>
        <v>0</v>
      </c>
      <c r="N28" s="131">
        <f t="shared" si="3"/>
        <v>0</v>
      </c>
      <c r="O28" s="372"/>
    </row>
    <row r="29" spans="1:15" ht="24" customHeight="1">
      <c r="A29" s="370"/>
      <c r="B29" s="363" t="s">
        <v>130</v>
      </c>
      <c r="C29" s="132" t="s">
        <v>126</v>
      </c>
      <c r="D29" s="142">
        <f>SUM(D21,D23,D25,D27)</f>
        <v>0</v>
      </c>
      <c r="E29" s="142">
        <f t="shared" ref="E29:K30" si="5">SUM(E21,E23,E25,E27)</f>
        <v>0</v>
      </c>
      <c r="F29" s="142">
        <f t="shared" si="5"/>
        <v>0</v>
      </c>
      <c r="G29" s="142">
        <f t="shared" si="5"/>
        <v>0</v>
      </c>
      <c r="H29" s="142">
        <f t="shared" si="5"/>
        <v>7000</v>
      </c>
      <c r="I29" s="142">
        <f t="shared" si="5"/>
        <v>7000</v>
      </c>
      <c r="J29" s="142">
        <f t="shared" si="5"/>
        <v>0</v>
      </c>
      <c r="K29" s="142">
        <f t="shared" si="5"/>
        <v>0</v>
      </c>
      <c r="L29" s="150">
        <f t="shared" si="4"/>
        <v>7000</v>
      </c>
      <c r="M29" s="151">
        <f t="shared" si="4"/>
        <v>7000</v>
      </c>
      <c r="N29" s="152">
        <f t="shared" si="3"/>
        <v>14000</v>
      </c>
      <c r="O29" s="372"/>
    </row>
    <row r="30" spans="1:15" ht="24" customHeight="1" thickBot="1">
      <c r="A30" s="370"/>
      <c r="B30" s="364"/>
      <c r="C30" s="134" t="s">
        <v>128</v>
      </c>
      <c r="D30" s="143">
        <f>SUM(D22,D24,D26,D28)</f>
        <v>0</v>
      </c>
      <c r="E30" s="143">
        <f t="shared" si="5"/>
        <v>0</v>
      </c>
      <c r="F30" s="143">
        <f t="shared" si="5"/>
        <v>0</v>
      </c>
      <c r="G30" s="143">
        <f t="shared" si="5"/>
        <v>0</v>
      </c>
      <c r="H30" s="143">
        <f t="shared" si="5"/>
        <v>5039</v>
      </c>
      <c r="I30" s="143">
        <f t="shared" si="5"/>
        <v>2656</v>
      </c>
      <c r="J30" s="143">
        <f t="shared" si="5"/>
        <v>0</v>
      </c>
      <c r="K30" s="143">
        <f t="shared" si="5"/>
        <v>0</v>
      </c>
      <c r="L30" s="153">
        <f t="shared" si="4"/>
        <v>5039</v>
      </c>
      <c r="M30" s="154">
        <f t="shared" si="4"/>
        <v>2656</v>
      </c>
      <c r="N30" s="155">
        <f t="shared" si="3"/>
        <v>7695</v>
      </c>
      <c r="O30" s="372"/>
    </row>
    <row r="31" spans="1:15" ht="24" customHeight="1">
      <c r="A31" s="370"/>
      <c r="B31" s="365" t="s">
        <v>134</v>
      </c>
      <c r="C31" s="124" t="s">
        <v>126</v>
      </c>
      <c r="D31" s="144"/>
      <c r="E31" s="144"/>
      <c r="F31" s="144"/>
      <c r="G31" s="144"/>
      <c r="H31" s="144"/>
      <c r="I31" s="144"/>
      <c r="J31" s="144"/>
      <c r="K31" s="144"/>
      <c r="L31" s="136">
        <f t="shared" si="4"/>
        <v>0</v>
      </c>
      <c r="M31" s="137">
        <f t="shared" si="4"/>
        <v>0</v>
      </c>
      <c r="N31" s="138">
        <f t="shared" si="3"/>
        <v>0</v>
      </c>
    </row>
    <row r="32" spans="1:15" ht="24" customHeight="1" thickBot="1">
      <c r="A32" s="371"/>
      <c r="B32" s="366"/>
      <c r="C32" s="128" t="s">
        <v>128</v>
      </c>
      <c r="D32" s="146"/>
      <c r="E32" s="146"/>
      <c r="F32" s="146"/>
      <c r="G32" s="146"/>
      <c r="H32" s="146">
        <v>5</v>
      </c>
      <c r="I32" s="146">
        <v>3</v>
      </c>
      <c r="J32" s="146"/>
      <c r="K32" s="146"/>
      <c r="L32" s="139">
        <f t="shared" si="4"/>
        <v>5</v>
      </c>
      <c r="M32" s="140">
        <f t="shared" si="4"/>
        <v>3</v>
      </c>
      <c r="N32" s="141">
        <f t="shared" si="3"/>
        <v>8</v>
      </c>
    </row>
  </sheetData>
  <sheetProtection sheet="1" selectLockedCells="1"/>
  <mergeCells count="27">
    <mergeCell ref="B1:O1"/>
    <mergeCell ref="B2:N2"/>
    <mergeCell ref="A3:B3"/>
    <mergeCell ref="D4:K4"/>
    <mergeCell ref="D5:E5"/>
    <mergeCell ref="F5:G5"/>
    <mergeCell ref="H5:I5"/>
    <mergeCell ref="J5:K5"/>
    <mergeCell ref="L5:N5"/>
    <mergeCell ref="A7:C7"/>
    <mergeCell ref="A8:A19"/>
    <mergeCell ref="B8:B9"/>
    <mergeCell ref="O8:O19"/>
    <mergeCell ref="B10:B11"/>
    <mergeCell ref="B12:B13"/>
    <mergeCell ref="B14:B15"/>
    <mergeCell ref="B16:B17"/>
    <mergeCell ref="B18:B19"/>
    <mergeCell ref="A20:C20"/>
    <mergeCell ref="A21:A32"/>
    <mergeCell ref="B21:B22"/>
    <mergeCell ref="O21:O30"/>
    <mergeCell ref="B23:B24"/>
    <mergeCell ref="B25:B26"/>
    <mergeCell ref="B27:B28"/>
    <mergeCell ref="B29:B30"/>
    <mergeCell ref="B31:B32"/>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4F46E-BDFD-471A-81F2-445E2FA795A5}">
  <dimension ref="A1:O49"/>
  <sheetViews>
    <sheetView topLeftCell="A7" workbookViewId="0">
      <selection activeCell="I24" sqref="I24"/>
    </sheetView>
  </sheetViews>
  <sheetFormatPr defaultRowHeight="14.45"/>
  <cols>
    <col min="1" max="1" width="14.85546875" customWidth="1"/>
    <col min="15" max="15" width="27.5703125" customWidth="1"/>
  </cols>
  <sheetData>
    <row r="1" spans="1:15" ht="22.5">
      <c r="A1" s="307"/>
      <c r="B1" s="378" t="s">
        <v>135</v>
      </c>
      <c r="C1" s="378"/>
      <c r="D1" s="378"/>
      <c r="E1" s="378"/>
      <c r="F1" s="378"/>
      <c r="G1" s="378"/>
      <c r="H1" s="378"/>
      <c r="I1" s="378"/>
      <c r="J1" s="378"/>
      <c r="K1" s="378"/>
      <c r="L1" s="378"/>
      <c r="M1" s="378"/>
      <c r="N1" s="378"/>
      <c r="O1" s="378"/>
    </row>
    <row r="2" spans="1:15">
      <c r="A2" s="358" t="s">
        <v>136</v>
      </c>
      <c r="B2" s="358"/>
      <c r="C2" s="358"/>
      <c r="D2" s="358"/>
      <c r="E2" s="358"/>
      <c r="F2" s="358"/>
      <c r="G2" s="358"/>
      <c r="H2" s="358"/>
      <c r="I2" s="358"/>
      <c r="J2" s="358"/>
      <c r="K2" s="358"/>
      <c r="L2" s="358"/>
      <c r="M2" s="358"/>
      <c r="N2" s="358"/>
      <c r="O2" s="308"/>
    </row>
    <row r="3" spans="1:15">
      <c r="A3" s="358"/>
      <c r="B3" s="358"/>
      <c r="C3" s="358"/>
      <c r="D3" s="358"/>
      <c r="E3" s="358"/>
      <c r="F3" s="358"/>
      <c r="G3" s="358"/>
      <c r="H3" s="358"/>
      <c r="I3" s="358"/>
      <c r="J3" s="358"/>
      <c r="K3" s="358"/>
      <c r="L3" s="358"/>
      <c r="M3" s="358"/>
      <c r="N3" s="358"/>
      <c r="O3" s="308"/>
    </row>
    <row r="4" spans="1:15">
      <c r="A4" s="309" t="s">
        <v>137</v>
      </c>
      <c r="B4" s="310"/>
      <c r="C4" s="310"/>
      <c r="D4" s="310"/>
      <c r="E4" s="310"/>
      <c r="F4" s="310"/>
      <c r="G4" s="310"/>
      <c r="H4" s="310"/>
      <c r="I4" s="308"/>
      <c r="J4" s="308"/>
      <c r="K4" s="308"/>
      <c r="L4" s="308"/>
      <c r="M4" s="308"/>
      <c r="N4" s="308"/>
      <c r="O4" s="308"/>
    </row>
    <row r="5" spans="1:15">
      <c r="A5" s="341" t="s">
        <v>121</v>
      </c>
      <c r="B5" s="341"/>
      <c r="C5" s="67"/>
      <c r="D5" s="67"/>
      <c r="E5" s="67"/>
      <c r="F5" s="67"/>
      <c r="G5" s="67"/>
      <c r="H5" s="67"/>
      <c r="I5" s="67"/>
      <c r="J5" s="67"/>
      <c r="K5" s="67"/>
      <c r="L5" s="67"/>
      <c r="M5" s="67"/>
      <c r="N5" s="67"/>
      <c r="O5" s="67"/>
    </row>
    <row r="6" spans="1:15" ht="18.600000000000001">
      <c r="A6" s="184">
        <f>SUM(N18,N31)</f>
        <v>73136</v>
      </c>
      <c r="B6" s="185" t="s">
        <v>122</v>
      </c>
      <c r="D6" s="343" t="s">
        <v>123</v>
      </c>
      <c r="E6" s="343"/>
      <c r="F6" s="343"/>
      <c r="G6" s="343"/>
      <c r="H6" s="343"/>
      <c r="I6" s="343"/>
      <c r="J6" s="343"/>
      <c r="K6" s="343"/>
      <c r="O6" s="1"/>
    </row>
    <row r="7" spans="1:15" ht="18.600000000000001">
      <c r="A7" s="186">
        <f>SUM(N19,N32)</f>
        <v>15050</v>
      </c>
      <c r="B7" s="187" t="s">
        <v>124</v>
      </c>
      <c r="D7" s="345" t="s">
        <v>73</v>
      </c>
      <c r="E7" s="346"/>
      <c r="F7" s="347" t="s">
        <v>74</v>
      </c>
      <c r="G7" s="347"/>
      <c r="H7" s="347" t="s">
        <v>75</v>
      </c>
      <c r="I7" s="347"/>
      <c r="J7" s="348" t="s">
        <v>76</v>
      </c>
      <c r="K7" s="349"/>
      <c r="L7" s="350" t="s">
        <v>81</v>
      </c>
      <c r="M7" s="350"/>
      <c r="N7" s="350"/>
      <c r="O7" s="1"/>
    </row>
    <row r="8" spans="1:15" ht="18.600000000000001">
      <c r="A8" s="120"/>
      <c r="B8" s="121"/>
      <c r="D8" s="300" t="s">
        <v>79</v>
      </c>
      <c r="E8" s="300" t="s">
        <v>80</v>
      </c>
      <c r="F8" s="300" t="s">
        <v>79</v>
      </c>
      <c r="G8" s="300" t="s">
        <v>80</v>
      </c>
      <c r="H8" s="300" t="s">
        <v>79</v>
      </c>
      <c r="I8" s="300" t="s">
        <v>80</v>
      </c>
      <c r="J8" s="300" t="s">
        <v>79</v>
      </c>
      <c r="K8" s="300" t="s">
        <v>80</v>
      </c>
      <c r="L8" s="299" t="s">
        <v>79</v>
      </c>
      <c r="M8" s="299" t="s">
        <v>80</v>
      </c>
      <c r="N8" s="299" t="s">
        <v>81</v>
      </c>
      <c r="O8" s="1"/>
    </row>
    <row r="9" spans="1:15" ht="15" thickBot="1">
      <c r="A9" s="351" t="s">
        <v>107</v>
      </c>
      <c r="B9" s="352"/>
      <c r="C9" s="352"/>
      <c r="D9" s="302"/>
      <c r="E9" s="302"/>
      <c r="F9" s="302"/>
      <c r="G9" s="302"/>
      <c r="H9" s="302"/>
      <c r="I9" s="302"/>
      <c r="J9" s="302"/>
      <c r="K9" s="302"/>
      <c r="L9" s="302"/>
      <c r="M9" s="302"/>
      <c r="N9" s="122"/>
      <c r="O9" s="123" t="s">
        <v>125</v>
      </c>
    </row>
    <row r="10" spans="1:15">
      <c r="A10" s="353" t="s">
        <v>108</v>
      </c>
      <c r="B10" s="355" t="s">
        <v>109</v>
      </c>
      <c r="C10" s="124" t="s">
        <v>126</v>
      </c>
      <c r="D10" s="81"/>
      <c r="E10" s="77"/>
      <c r="F10" s="73"/>
      <c r="G10" s="73"/>
      <c r="H10" s="73"/>
      <c r="I10" s="73"/>
      <c r="J10" s="73"/>
      <c r="K10" s="73"/>
      <c r="L10" s="125">
        <f>SUM(H10,F10,D10,J10)</f>
        <v>0</v>
      </c>
      <c r="M10" s="126">
        <f>SUM(I10,G10,E10,K10)</f>
        <v>0</v>
      </c>
      <c r="N10" s="127">
        <f>SUM(L10:M10)</f>
        <v>0</v>
      </c>
      <c r="O10" s="357" t="s">
        <v>127</v>
      </c>
    </row>
    <row r="11" spans="1:15" ht="15" thickBot="1">
      <c r="A11" s="354"/>
      <c r="B11" s="356"/>
      <c r="C11" s="128" t="s">
        <v>128</v>
      </c>
      <c r="D11" s="82"/>
      <c r="E11" s="78"/>
      <c r="F11" s="74"/>
      <c r="G11" s="74"/>
      <c r="H11" s="74"/>
      <c r="I11" s="74"/>
      <c r="J11" s="74"/>
      <c r="K11" s="74"/>
      <c r="L11" s="129">
        <f>SUM(H11,F11,D11,J11)</f>
        <v>0</v>
      </c>
      <c r="M11" s="130">
        <f>SUM(I11,G11,E11,K11)</f>
        <v>0</v>
      </c>
      <c r="N11" s="131">
        <f>SUM(L11:M11)</f>
        <v>0</v>
      </c>
      <c r="O11" s="358"/>
    </row>
    <row r="12" spans="1:15">
      <c r="A12" s="354"/>
      <c r="B12" s="355" t="s">
        <v>110</v>
      </c>
      <c r="C12" s="124" t="s">
        <v>126</v>
      </c>
      <c r="D12" s="81"/>
      <c r="E12" s="79"/>
      <c r="F12" s="75"/>
      <c r="G12" s="75"/>
      <c r="H12" s="75"/>
      <c r="I12" s="75"/>
      <c r="J12" s="75"/>
      <c r="K12" s="75"/>
      <c r="L12" s="125">
        <f t="shared" ref="L12:M21" si="0">SUM(H12,F12,D12,J12)</f>
        <v>0</v>
      </c>
      <c r="M12" s="126">
        <f t="shared" si="0"/>
        <v>0</v>
      </c>
      <c r="N12" s="127">
        <f t="shared" ref="N12:N21" si="1">SUM(L12:M12)</f>
        <v>0</v>
      </c>
      <c r="O12" s="358"/>
    </row>
    <row r="13" spans="1:15" ht="15" thickBot="1">
      <c r="A13" s="354"/>
      <c r="B13" s="356"/>
      <c r="C13" s="128" t="s">
        <v>128</v>
      </c>
      <c r="D13" s="82"/>
      <c r="E13" s="80"/>
      <c r="F13" s="76"/>
      <c r="G13" s="76"/>
      <c r="H13" s="76"/>
      <c r="I13" s="76"/>
      <c r="J13" s="76"/>
      <c r="K13" s="76"/>
      <c r="L13" s="129">
        <f t="shared" si="0"/>
        <v>0</v>
      </c>
      <c r="M13" s="130">
        <f t="shared" si="0"/>
        <v>0</v>
      </c>
      <c r="N13" s="131">
        <f t="shared" si="1"/>
        <v>0</v>
      </c>
      <c r="O13" s="358"/>
    </row>
    <row r="14" spans="1:15">
      <c r="A14" s="354"/>
      <c r="B14" s="359" t="s">
        <v>111</v>
      </c>
      <c r="C14" s="124" t="s">
        <v>126</v>
      </c>
      <c r="D14" s="81"/>
      <c r="E14" s="79"/>
      <c r="F14" s="75">
        <v>2250</v>
      </c>
      <c r="G14" s="75">
        <v>2250</v>
      </c>
      <c r="H14" s="75"/>
      <c r="I14" s="75"/>
      <c r="J14" s="75">
        <v>34318</v>
      </c>
      <c r="K14" s="75">
        <v>34318</v>
      </c>
      <c r="L14" s="125">
        <f t="shared" si="0"/>
        <v>36568</v>
      </c>
      <c r="M14" s="126">
        <f t="shared" si="0"/>
        <v>36568</v>
      </c>
      <c r="N14" s="127">
        <f t="shared" si="1"/>
        <v>73136</v>
      </c>
      <c r="O14" s="358"/>
    </row>
    <row r="15" spans="1:15" ht="15" thickBot="1">
      <c r="A15" s="354"/>
      <c r="B15" s="360"/>
      <c r="C15" s="128" t="s">
        <v>128</v>
      </c>
      <c r="D15" s="82"/>
      <c r="E15" s="80"/>
      <c r="F15" s="76">
        <v>7758</v>
      </c>
      <c r="G15" s="76">
        <v>7292</v>
      </c>
      <c r="H15" s="76"/>
      <c r="I15" s="76"/>
      <c r="J15" s="76"/>
      <c r="K15" s="76"/>
      <c r="L15" s="129">
        <f t="shared" si="0"/>
        <v>7758</v>
      </c>
      <c r="M15" s="130">
        <f t="shared" si="0"/>
        <v>7292</v>
      </c>
      <c r="N15" s="131">
        <f t="shared" si="1"/>
        <v>15050</v>
      </c>
      <c r="O15" s="358"/>
    </row>
    <row r="16" spans="1:15">
      <c r="A16" s="354"/>
      <c r="B16" s="361" t="s">
        <v>129</v>
      </c>
      <c r="C16" s="124" t="s">
        <v>126</v>
      </c>
      <c r="D16" s="81"/>
      <c r="E16" s="81"/>
      <c r="F16" s="75"/>
      <c r="G16" s="75"/>
      <c r="H16" s="71"/>
      <c r="I16" s="71"/>
      <c r="J16" s="71"/>
      <c r="K16" s="71"/>
      <c r="L16" s="125">
        <f>SUM(H16,F16,D16,J16)</f>
        <v>0</v>
      </c>
      <c r="M16" s="126">
        <f>SUM(I16,G16,E16,K16)</f>
        <v>0</v>
      </c>
      <c r="N16" s="127">
        <f>SUM(L16:M16)</f>
        <v>0</v>
      </c>
      <c r="O16" s="358"/>
    </row>
    <row r="17" spans="1:15" ht="15" thickBot="1">
      <c r="A17" s="354"/>
      <c r="B17" s="362"/>
      <c r="C17" s="128" t="s">
        <v>128</v>
      </c>
      <c r="D17" s="82"/>
      <c r="E17" s="82"/>
      <c r="F17" s="76"/>
      <c r="G17" s="76"/>
      <c r="H17" s="72"/>
      <c r="I17" s="72"/>
      <c r="J17" s="72"/>
      <c r="K17" s="72"/>
      <c r="L17" s="129">
        <f>SUM(H17,F17,D17,J17)</f>
        <v>0</v>
      </c>
      <c r="M17" s="130">
        <f>SUM(I17,G17,E17,K17)</f>
        <v>0</v>
      </c>
      <c r="N17" s="131">
        <f>SUM(L17:M17)</f>
        <v>0</v>
      </c>
      <c r="O17" s="358"/>
    </row>
    <row r="18" spans="1:15" ht="15" thickBot="1">
      <c r="A18" s="354"/>
      <c r="B18" s="363" t="s">
        <v>130</v>
      </c>
      <c r="C18" s="132" t="s">
        <v>126</v>
      </c>
      <c r="D18" s="133">
        <f>SUM(D10,D12,D14,D16)</f>
        <v>0</v>
      </c>
      <c r="E18" s="133">
        <f t="shared" ref="E18:F19" si="2">SUM(E10,E12,E14,E16)</f>
        <v>0</v>
      </c>
      <c r="F18" s="133">
        <f t="shared" si="2"/>
        <v>2250</v>
      </c>
      <c r="G18" s="133">
        <f t="shared" ref="G18:N18" si="3">SUM(G10,G12,G14,G16)</f>
        <v>2250</v>
      </c>
      <c r="H18" s="133">
        <f t="shared" si="3"/>
        <v>0</v>
      </c>
      <c r="I18" s="133">
        <f t="shared" si="3"/>
        <v>0</v>
      </c>
      <c r="J18" s="133">
        <f t="shared" si="3"/>
        <v>34318</v>
      </c>
      <c r="K18" s="133">
        <f t="shared" si="3"/>
        <v>34318</v>
      </c>
      <c r="L18" s="133">
        <f t="shared" si="3"/>
        <v>36568</v>
      </c>
      <c r="M18" s="133">
        <f t="shared" si="3"/>
        <v>36568</v>
      </c>
      <c r="N18" s="133">
        <f t="shared" si="3"/>
        <v>73136</v>
      </c>
      <c r="O18" s="358"/>
    </row>
    <row r="19" spans="1:15" ht="15" thickBot="1">
      <c r="A19" s="354"/>
      <c r="B19" s="364"/>
      <c r="C19" s="134" t="s">
        <v>128</v>
      </c>
      <c r="D19" s="135">
        <f>SUM(D11,D13,D15,D17)</f>
        <v>0</v>
      </c>
      <c r="E19" s="135">
        <f t="shared" si="2"/>
        <v>0</v>
      </c>
      <c r="F19" s="133">
        <f t="shared" si="2"/>
        <v>7758</v>
      </c>
      <c r="G19" s="133">
        <f t="shared" ref="G19:N19" si="4">SUM(G11,G13,G15,G17)</f>
        <v>7292</v>
      </c>
      <c r="H19" s="133">
        <f t="shared" si="4"/>
        <v>0</v>
      </c>
      <c r="I19" s="133">
        <f t="shared" si="4"/>
        <v>0</v>
      </c>
      <c r="J19" s="133">
        <f t="shared" si="4"/>
        <v>0</v>
      </c>
      <c r="K19" s="133">
        <f t="shared" si="4"/>
        <v>0</v>
      </c>
      <c r="L19" s="133">
        <f t="shared" si="4"/>
        <v>7758</v>
      </c>
      <c r="M19" s="133">
        <f t="shared" si="4"/>
        <v>7292</v>
      </c>
      <c r="N19" s="133">
        <f t="shared" si="4"/>
        <v>15050</v>
      </c>
      <c r="O19" s="358"/>
    </row>
    <row r="20" spans="1:15">
      <c r="A20" s="354"/>
      <c r="B20" s="365" t="s">
        <v>131</v>
      </c>
      <c r="C20" s="124" t="s">
        <v>126</v>
      </c>
      <c r="D20" s="311"/>
      <c r="E20" s="145"/>
      <c r="F20" s="145"/>
      <c r="G20" s="145"/>
      <c r="H20" s="145"/>
      <c r="I20" s="145"/>
      <c r="J20" s="145"/>
      <c r="K20" s="289"/>
      <c r="L20" s="136">
        <f t="shared" si="0"/>
        <v>0</v>
      </c>
      <c r="M20" s="137">
        <f t="shared" si="0"/>
        <v>0</v>
      </c>
      <c r="N20" s="138">
        <f t="shared" si="1"/>
        <v>0</v>
      </c>
      <c r="O20" s="358"/>
    </row>
    <row r="21" spans="1:15" ht="15" thickBot="1">
      <c r="A21" s="354"/>
      <c r="B21" s="366"/>
      <c r="C21" s="128" t="s">
        <v>128</v>
      </c>
      <c r="D21" s="288"/>
      <c r="E21" s="290"/>
      <c r="F21" s="290">
        <v>8</v>
      </c>
      <c r="G21" s="290">
        <v>7</v>
      </c>
      <c r="H21" s="290"/>
      <c r="I21" s="290"/>
      <c r="J21" s="290"/>
      <c r="K21" s="291"/>
      <c r="L21" s="139">
        <f t="shared" si="0"/>
        <v>8</v>
      </c>
      <c r="M21" s="140">
        <f t="shared" si="0"/>
        <v>7</v>
      </c>
      <c r="N21" s="141">
        <f t="shared" si="1"/>
        <v>15</v>
      </c>
      <c r="O21" s="358"/>
    </row>
    <row r="22" spans="1:15" ht="15" thickBot="1">
      <c r="A22" s="367" t="s">
        <v>114</v>
      </c>
      <c r="B22" s="368"/>
      <c r="C22" s="368"/>
      <c r="D22" s="302"/>
      <c r="E22" s="302"/>
      <c r="F22" s="302"/>
      <c r="G22" s="302"/>
      <c r="H22" s="302"/>
      <c r="I22" s="302"/>
      <c r="J22" s="302"/>
      <c r="K22" s="302"/>
      <c r="L22" s="302"/>
      <c r="M22" s="302"/>
      <c r="N22" s="122"/>
      <c r="O22" s="123" t="s">
        <v>125</v>
      </c>
    </row>
    <row r="23" spans="1:15">
      <c r="A23" s="369" t="s">
        <v>132</v>
      </c>
      <c r="B23" s="355" t="s">
        <v>109</v>
      </c>
      <c r="C23" s="124" t="s">
        <v>126</v>
      </c>
      <c r="D23" s="77"/>
      <c r="E23" s="73"/>
      <c r="F23" s="73"/>
      <c r="G23" s="77"/>
      <c r="H23" s="73"/>
      <c r="I23" s="77"/>
      <c r="J23" s="73"/>
      <c r="K23" s="73"/>
      <c r="L23" s="125">
        <f>SUM(H23,F23,D23,J23)</f>
        <v>0</v>
      </c>
      <c r="M23" s="126">
        <f>SUM(I23,G23,E23,K23)</f>
        <v>0</v>
      </c>
      <c r="N23" s="127">
        <f>SUM(L23:M23)</f>
        <v>0</v>
      </c>
      <c r="O23" s="372" t="s">
        <v>133</v>
      </c>
    </row>
    <row r="24" spans="1:15" ht="15" thickBot="1">
      <c r="A24" s="370"/>
      <c r="B24" s="356"/>
      <c r="C24" s="128" t="s">
        <v>128</v>
      </c>
      <c r="D24" s="78"/>
      <c r="E24" s="74"/>
      <c r="F24" s="74"/>
      <c r="G24" s="78"/>
      <c r="H24" s="74"/>
      <c r="I24" s="78"/>
      <c r="J24" s="74"/>
      <c r="K24" s="74"/>
      <c r="L24" s="129">
        <f>SUM(H24,F24,D24,J24)</f>
        <v>0</v>
      </c>
      <c r="M24" s="130">
        <f>SUM(I24,G24,E24,K24)</f>
        <v>0</v>
      </c>
      <c r="N24" s="131">
        <f>SUM(L24:M24)</f>
        <v>0</v>
      </c>
      <c r="O24" s="372"/>
    </row>
    <row r="25" spans="1:15">
      <c r="A25" s="370"/>
      <c r="B25" s="355" t="s">
        <v>110</v>
      </c>
      <c r="C25" s="124" t="s">
        <v>126</v>
      </c>
      <c r="D25" s="79"/>
      <c r="E25" s="75"/>
      <c r="F25" s="75"/>
      <c r="G25" s="79"/>
      <c r="H25" s="75"/>
      <c r="I25" s="79"/>
      <c r="J25" s="75"/>
      <c r="K25" s="75"/>
      <c r="L25" s="125">
        <f t="shared" ref="L25:M34" si="5">SUM(H25,F25,D25,J25)</f>
        <v>0</v>
      </c>
      <c r="M25" s="126">
        <f t="shared" si="5"/>
        <v>0</v>
      </c>
      <c r="N25" s="127">
        <f t="shared" ref="N25:N30" si="6">SUM(L25:M25)</f>
        <v>0</v>
      </c>
      <c r="O25" s="372"/>
    </row>
    <row r="26" spans="1:15" ht="15" thickBot="1">
      <c r="A26" s="370"/>
      <c r="B26" s="356"/>
      <c r="C26" s="128" t="s">
        <v>128</v>
      </c>
      <c r="D26" s="80"/>
      <c r="E26" s="76"/>
      <c r="F26" s="76"/>
      <c r="G26" s="80"/>
      <c r="H26" s="76"/>
      <c r="I26" s="80"/>
      <c r="J26" s="76"/>
      <c r="K26" s="76"/>
      <c r="L26" s="129">
        <f t="shared" si="5"/>
        <v>0</v>
      </c>
      <c r="M26" s="130">
        <f t="shared" si="5"/>
        <v>0</v>
      </c>
      <c r="N26" s="131">
        <f t="shared" si="6"/>
        <v>0</v>
      </c>
      <c r="O26" s="372"/>
    </row>
    <row r="27" spans="1:15">
      <c r="A27" s="370"/>
      <c r="B27" s="359" t="s">
        <v>111</v>
      </c>
      <c r="C27" s="124" t="s">
        <v>126</v>
      </c>
      <c r="D27" s="79"/>
      <c r="E27" s="75"/>
      <c r="F27" s="75"/>
      <c r="G27" s="79"/>
      <c r="H27" s="75"/>
      <c r="I27" s="79"/>
      <c r="J27" s="75"/>
      <c r="K27" s="75"/>
      <c r="L27" s="125">
        <f t="shared" si="5"/>
        <v>0</v>
      </c>
      <c r="M27" s="126">
        <f t="shared" si="5"/>
        <v>0</v>
      </c>
      <c r="N27" s="127">
        <f t="shared" si="6"/>
        <v>0</v>
      </c>
      <c r="O27" s="372"/>
    </row>
    <row r="28" spans="1:15" ht="15" thickBot="1">
      <c r="A28" s="370"/>
      <c r="B28" s="360"/>
      <c r="C28" s="128" t="s">
        <v>128</v>
      </c>
      <c r="D28" s="80"/>
      <c r="E28" s="76"/>
      <c r="F28" s="76"/>
      <c r="G28" s="80"/>
      <c r="H28" s="76"/>
      <c r="I28" s="80"/>
      <c r="J28" s="76"/>
      <c r="K28" s="76"/>
      <c r="L28" s="129">
        <f t="shared" si="5"/>
        <v>0</v>
      </c>
      <c r="M28" s="130">
        <f t="shared" si="5"/>
        <v>0</v>
      </c>
      <c r="N28" s="131">
        <f t="shared" si="6"/>
        <v>0</v>
      </c>
      <c r="O28" s="372"/>
    </row>
    <row r="29" spans="1:15">
      <c r="A29" s="370"/>
      <c r="B29" s="361" t="s">
        <v>129</v>
      </c>
      <c r="C29" s="124" t="s">
        <v>126</v>
      </c>
      <c r="D29" s="81"/>
      <c r="E29" s="71"/>
      <c r="F29" s="71"/>
      <c r="G29" s="81"/>
      <c r="H29" s="71"/>
      <c r="I29" s="81"/>
      <c r="J29" s="71"/>
      <c r="K29" s="71"/>
      <c r="L29" s="125">
        <f t="shared" si="5"/>
        <v>0</v>
      </c>
      <c r="M29" s="126">
        <f t="shared" si="5"/>
        <v>0</v>
      </c>
      <c r="N29" s="127">
        <f t="shared" si="6"/>
        <v>0</v>
      </c>
      <c r="O29" s="372"/>
    </row>
    <row r="30" spans="1:15" ht="15" thickBot="1">
      <c r="A30" s="370"/>
      <c r="B30" s="362"/>
      <c r="C30" s="128" t="s">
        <v>128</v>
      </c>
      <c r="D30" s="82"/>
      <c r="E30" s="72"/>
      <c r="F30" s="72"/>
      <c r="G30" s="82"/>
      <c r="H30" s="72"/>
      <c r="I30" s="82"/>
      <c r="J30" s="72"/>
      <c r="K30" s="72"/>
      <c r="L30" s="129">
        <f t="shared" si="5"/>
        <v>0</v>
      </c>
      <c r="M30" s="130">
        <f t="shared" si="5"/>
        <v>0</v>
      </c>
      <c r="N30" s="131">
        <f t="shared" si="6"/>
        <v>0</v>
      </c>
      <c r="O30" s="372"/>
    </row>
    <row r="31" spans="1:15">
      <c r="A31" s="370"/>
      <c r="B31" s="363" t="s">
        <v>130</v>
      </c>
      <c r="C31" s="132" t="s">
        <v>126</v>
      </c>
      <c r="D31" s="142">
        <f>SUM(D23,D25,D27,D29)</f>
        <v>0</v>
      </c>
      <c r="E31" s="142">
        <f t="shared" ref="E31:K32" si="7">SUM(E23,E25,E27,E29)</f>
        <v>0</v>
      </c>
      <c r="F31" s="142">
        <f t="shared" si="7"/>
        <v>0</v>
      </c>
      <c r="G31" s="142">
        <f t="shared" si="7"/>
        <v>0</v>
      </c>
      <c r="H31" s="142">
        <f t="shared" si="7"/>
        <v>0</v>
      </c>
      <c r="I31" s="142">
        <f t="shared" si="7"/>
        <v>0</v>
      </c>
      <c r="J31" s="142">
        <f t="shared" si="7"/>
        <v>0</v>
      </c>
      <c r="K31" s="142">
        <f t="shared" si="7"/>
        <v>0</v>
      </c>
      <c r="L31" s="150">
        <f t="shared" si="5"/>
        <v>0</v>
      </c>
      <c r="M31" s="151">
        <f t="shared" si="5"/>
        <v>0</v>
      </c>
      <c r="N31" s="152">
        <f>SUM(L31:M31)</f>
        <v>0</v>
      </c>
      <c r="O31" s="372"/>
    </row>
    <row r="32" spans="1:15" ht="15" thickBot="1">
      <c r="A32" s="370"/>
      <c r="B32" s="364"/>
      <c r="C32" s="134" t="s">
        <v>128</v>
      </c>
      <c r="D32" s="143">
        <f>SUM(D24,D26,D28,D30)</f>
        <v>0</v>
      </c>
      <c r="E32" s="143">
        <f t="shared" si="7"/>
        <v>0</v>
      </c>
      <c r="F32" s="143">
        <f t="shared" si="7"/>
        <v>0</v>
      </c>
      <c r="G32" s="143">
        <f t="shared" si="7"/>
        <v>0</v>
      </c>
      <c r="H32" s="143">
        <f t="shared" si="7"/>
        <v>0</v>
      </c>
      <c r="I32" s="143">
        <f t="shared" si="7"/>
        <v>0</v>
      </c>
      <c r="J32" s="143">
        <f t="shared" si="7"/>
        <v>0</v>
      </c>
      <c r="K32" s="143">
        <f t="shared" si="7"/>
        <v>0</v>
      </c>
      <c r="L32" s="153">
        <f t="shared" si="5"/>
        <v>0</v>
      </c>
      <c r="M32" s="154">
        <f t="shared" si="5"/>
        <v>0</v>
      </c>
      <c r="N32" s="155">
        <f>SUM(L32:M32)</f>
        <v>0</v>
      </c>
      <c r="O32" s="372"/>
    </row>
    <row r="33" spans="1:15">
      <c r="A33" s="370"/>
      <c r="B33" s="365" t="s">
        <v>134</v>
      </c>
      <c r="C33" s="124" t="s">
        <v>126</v>
      </c>
      <c r="D33" s="144"/>
      <c r="E33" s="144"/>
      <c r="F33" s="144"/>
      <c r="G33" s="144"/>
      <c r="H33" s="144"/>
      <c r="I33" s="144"/>
      <c r="J33" s="144"/>
      <c r="K33" s="144"/>
      <c r="L33" s="136">
        <f t="shared" si="5"/>
        <v>0</v>
      </c>
      <c r="M33" s="137">
        <f t="shared" si="5"/>
        <v>0</v>
      </c>
      <c r="N33" s="138">
        <f>SUM(L33:M33)</f>
        <v>0</v>
      </c>
      <c r="O33" s="1"/>
    </row>
    <row r="34" spans="1:15" ht="15" thickBot="1">
      <c r="A34" s="371"/>
      <c r="B34" s="366"/>
      <c r="C34" s="128" t="s">
        <v>128</v>
      </c>
      <c r="D34" s="146"/>
      <c r="E34" s="146"/>
      <c r="F34" s="146"/>
      <c r="G34" s="146"/>
      <c r="H34" s="146"/>
      <c r="I34" s="146"/>
      <c r="J34" s="146"/>
      <c r="K34" s="146"/>
      <c r="L34" s="139">
        <f t="shared" si="5"/>
        <v>0</v>
      </c>
      <c r="M34" s="140">
        <f t="shared" si="5"/>
        <v>0</v>
      </c>
      <c r="N34" s="141">
        <f>SUM(L34:M34)</f>
        <v>0</v>
      </c>
      <c r="O34" s="1"/>
    </row>
    <row r="35" spans="1:15">
      <c r="A35" s="1"/>
      <c r="O35" s="1"/>
    </row>
    <row r="36" spans="1:15">
      <c r="A36" s="312" t="s">
        <v>138</v>
      </c>
      <c r="B36" s="312"/>
      <c r="C36" s="310"/>
      <c r="D36" s="313"/>
      <c r="E36" s="313"/>
      <c r="F36" s="313"/>
      <c r="G36" s="313"/>
      <c r="H36" s="313"/>
      <c r="O36" s="1"/>
    </row>
    <row r="37" spans="1:15" ht="15" thickBot="1">
      <c r="A37" s="314" t="s">
        <v>139</v>
      </c>
      <c r="B37" s="202"/>
      <c r="C37" s="308"/>
      <c r="O37" s="1"/>
    </row>
    <row r="38" spans="1:15" ht="15" thickBot="1">
      <c r="A38" s="373" t="s">
        <v>140</v>
      </c>
      <c r="B38" s="374"/>
      <c r="C38" s="374"/>
      <c r="D38" s="374"/>
      <c r="E38" s="374"/>
      <c r="F38" s="374"/>
      <c r="G38" s="374"/>
      <c r="H38" s="374"/>
      <c r="I38" s="374"/>
      <c r="J38" s="374"/>
      <c r="K38" s="374"/>
      <c r="L38" s="374"/>
      <c r="M38" s="374"/>
      <c r="N38" s="375"/>
      <c r="O38" s="1"/>
    </row>
    <row r="39" spans="1:15">
      <c r="A39" s="1"/>
      <c r="B39" s="315"/>
      <c r="C39" s="315"/>
      <c r="O39" s="1"/>
    </row>
    <row r="40" spans="1:15">
      <c r="A40" s="316"/>
      <c r="B40" s="315"/>
      <c r="C40" s="315"/>
      <c r="O40" s="1"/>
    </row>
    <row r="41" spans="1:15" ht="15" thickBot="1">
      <c r="A41" s="376" t="s">
        <v>141</v>
      </c>
      <c r="B41" s="376"/>
      <c r="C41" s="376"/>
      <c r="D41" s="376"/>
      <c r="E41" s="376"/>
      <c r="F41" s="376"/>
      <c r="G41" s="376"/>
      <c r="H41" s="376"/>
      <c r="I41" s="376"/>
      <c r="J41" s="376"/>
      <c r="K41" s="376"/>
      <c r="L41" s="376"/>
      <c r="M41" s="376"/>
      <c r="N41" s="376"/>
      <c r="O41" s="1"/>
    </row>
    <row r="42" spans="1:15" ht="15" thickBot="1">
      <c r="A42" s="377"/>
      <c r="B42" s="374"/>
      <c r="C42" s="374"/>
      <c r="D42" s="374"/>
      <c r="E42" s="374"/>
      <c r="F42" s="374"/>
      <c r="G42" s="374"/>
      <c r="H42" s="374"/>
      <c r="I42" s="374"/>
      <c r="J42" s="374"/>
      <c r="K42" s="374"/>
      <c r="L42" s="374"/>
      <c r="M42" s="374"/>
      <c r="N42" s="375"/>
      <c r="O42" s="1"/>
    </row>
    <row r="43" spans="1:15">
      <c r="A43" s="1"/>
      <c r="O43" s="1"/>
    </row>
    <row r="44" spans="1:15">
      <c r="A44" s="1"/>
      <c r="O44" s="1"/>
    </row>
    <row r="45" spans="1:15">
      <c r="A45" s="1"/>
      <c r="O45" s="1"/>
    </row>
    <row r="46" spans="1:15">
      <c r="A46" s="1"/>
      <c r="O46" s="1"/>
    </row>
    <row r="47" spans="1:15">
      <c r="A47" s="1"/>
      <c r="O47" s="1"/>
    </row>
    <row r="48" spans="1:15">
      <c r="A48" s="1"/>
      <c r="O48" s="1"/>
    </row>
    <row r="49" spans="1:15">
      <c r="A49" s="1"/>
      <c r="O49" s="1"/>
    </row>
  </sheetData>
  <mergeCells count="30">
    <mergeCell ref="B1:O1"/>
    <mergeCell ref="A2:N3"/>
    <mergeCell ref="A5:B5"/>
    <mergeCell ref="D6:K6"/>
    <mergeCell ref="D7:E7"/>
    <mergeCell ref="F7:G7"/>
    <mergeCell ref="H7:I7"/>
    <mergeCell ref="J7:K7"/>
    <mergeCell ref="L7:N7"/>
    <mergeCell ref="A9:C9"/>
    <mergeCell ref="A10:A21"/>
    <mergeCell ref="B10:B11"/>
    <mergeCell ref="O10:O21"/>
    <mergeCell ref="B12:B13"/>
    <mergeCell ref="B14:B15"/>
    <mergeCell ref="B16:B17"/>
    <mergeCell ref="B18:B19"/>
    <mergeCell ref="B20:B21"/>
    <mergeCell ref="O23:O32"/>
    <mergeCell ref="B25:B26"/>
    <mergeCell ref="B27:B28"/>
    <mergeCell ref="B29:B30"/>
    <mergeCell ref="B31:B32"/>
    <mergeCell ref="A38:N38"/>
    <mergeCell ref="A41:N41"/>
    <mergeCell ref="A42:N42"/>
    <mergeCell ref="A22:C22"/>
    <mergeCell ref="A23:A34"/>
    <mergeCell ref="B23:B24"/>
    <mergeCell ref="B33:B34"/>
  </mergeCells>
  <dataValidations count="1">
    <dataValidation type="whole" allowBlank="1" showInputMessage="1" showErrorMessage="1" sqref="D10:K17 D20:K21 D23:K30 D33:K34" xr:uid="{6483B563-57AF-4F14-85B9-B3C06BF6E0D4}">
      <formula1>0</formula1>
      <formula2>99999999999999</formula2>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B278E8F13F52E438ACAE19BB81BAB0B" ma:contentTypeVersion="13" ma:contentTypeDescription="Create a new document." ma:contentTypeScope="" ma:versionID="8c2a84cac70298aaf0297996985eaa04">
  <xsd:schema xmlns:xsd="http://www.w3.org/2001/XMLSchema" xmlns:xs="http://www.w3.org/2001/XMLSchema" xmlns:p="http://schemas.microsoft.com/office/2006/metadata/properties" xmlns:ns3="6e823ce0-a136-494f-a496-a4820aaa819e" xmlns:ns4="9b35e4c9-559f-4a2a-8495-f0bcb68c0f10" targetNamespace="http://schemas.microsoft.com/office/2006/metadata/properties" ma:root="true" ma:fieldsID="4f392108e1218dddb09bb038573a0a9b" ns3:_="" ns4:_="">
    <xsd:import namespace="6e823ce0-a136-494f-a496-a4820aaa819e"/>
    <xsd:import namespace="9b35e4c9-559f-4a2a-8495-f0bcb68c0f10"/>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823ce0-a136-494f-a496-a4820aaa81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b35e4c9-559f-4a2a-8495-f0bcb68c0f10"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85099AB-8C5E-4DA7-83D3-C6930675EA08}"/>
</file>

<file path=customXml/itemProps2.xml><?xml version="1.0" encoding="utf-8"?>
<ds:datastoreItem xmlns:ds="http://schemas.openxmlformats.org/officeDocument/2006/customXml" ds:itemID="{943FDA7D-2393-441E-AE38-CE1D2A2AEB67}"/>
</file>

<file path=customXml/itemProps3.xml><?xml version="1.0" encoding="utf-8"?>
<ds:datastoreItem xmlns:ds="http://schemas.openxmlformats.org/officeDocument/2006/customXml" ds:itemID="{623BF5AC-7187-4300-B4C9-6818E6E445F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Administrator</dc:creator>
  <cp:keywords/>
  <dc:description/>
  <cp:lastModifiedBy>Guest User</cp:lastModifiedBy>
  <cp:revision/>
  <dcterms:created xsi:type="dcterms:W3CDTF">2019-02-19T20:16:25Z</dcterms:created>
  <dcterms:modified xsi:type="dcterms:W3CDTF">2021-11-17T13:32:01Z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0x010100CB278E8F13F52E438ACAE19BB81BAB0B</vt:lpwstr>
  </property>
  <property fmtid="{D5CDD505-2E9C-101B-9397-08002B2CF9AE}" pid="3" name="_dlc_DocIdItemGuid">
    <vt:lpwstr>1e96a395-4baa-4867-b181-88a3b93e4b06</vt:lpwstr>
  </property>
</Properties>
</file>