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ink/ink1.xml" ContentType="application/inkml+xml"/>
  <Override PartName="/xl/drawings/drawing4.xml" ContentType="application/vnd.openxmlformats-officedocument.drawing+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9"/>
  <workbookPr defaultThemeVersion="166925"/>
  <mc:AlternateContent xmlns:mc="http://schemas.openxmlformats.org/markup-compatibility/2006">
    <mc:Choice Requires="x15">
      <x15ac:absPath xmlns:x15ac="http://schemas.microsoft.com/office/spreadsheetml/2010/11/ac" url="C:\Users\tvallandingham\Desktop\Final docs submitted to ECW\"/>
    </mc:Choice>
  </mc:AlternateContent>
  <xr:revisionPtr revIDLastSave="0" documentId="13_ncr:1_{C8E8FD01-228E-4ED3-BD32-103632B8F7C5}" xr6:coauthVersionLast="47" xr6:coauthVersionMax="47" xr10:uidLastSave="{00000000-0000-0000-0000-000000000000}"/>
  <bookViews>
    <workbookView xWindow="-110" yWindow="-110" windowWidth="19420" windowHeight="10420" xr2:uid="{834CA03F-A12C-4A3B-808E-00582125C14E}"/>
  </bookViews>
  <sheets>
    <sheet name="A0 - Report information" sheetId="20" r:id="rId1"/>
    <sheet name="A0 - ADMIN" sheetId="22" state="hidden" r:id="rId2"/>
    <sheet name="A4 - Delivery Chain Mapping" sheetId="7" r:id="rId3"/>
    <sheet name="A5 - Expenditures" sheetId="16" r:id="rId4"/>
    <sheet name="A6 - Risk Assessment" sheetId="10" r:id="rId5"/>
    <sheet name="A6 - ADMIN" sheetId="21" state="hidden" r:id="rId6"/>
    <sheet name="ADMIN - LISTS" sheetId="8" state="hidden" r:id="rId7"/>
  </sheets>
  <definedNames>
    <definedName name="_xlnm._FilterDatabase" localSheetId="2" hidden="1">'A4 - Delivery Chain Mapping'!$A$5:$G$7</definedName>
    <definedName name="_ftn1" localSheetId="1">'A0 - ADMIN'!#REF!</definedName>
    <definedName name="_ftn1" localSheetId="0">'A0 - Report information'!#REF!</definedName>
    <definedName name="_ftn2" localSheetId="1">'A0 - ADMIN'!#REF!</definedName>
    <definedName name="_ftn2" localSheetId="0">'A0 - Report information'!#REF!</definedName>
    <definedName name="_ftnref1" localSheetId="1">'A0 - ADMIN'!#REF!</definedName>
    <definedName name="_ftnref1" localSheetId="0">'A0 - Report information'!#REF!</definedName>
    <definedName name="_ftnref2" localSheetId="1">'A0 - ADMIN'!#REF!</definedName>
    <definedName name="_ftnref2" localSheetId="0">'A0 - Report information'!#REF!</definedName>
    <definedName name="_Hlk42082032" localSheetId="5">'A6 - ADMIN'!#REF!</definedName>
    <definedName name="_Hlk42082032" localSheetId="4">'A6 - Risk Assessment'!$A$29</definedName>
    <definedName name="_Hlk58793556" localSheetId="5">'A6 - ADMIN'!#REF!</definedName>
    <definedName name="_Hlk58793556" localSheetId="4">'A6 - Risk Assessment'!$C$71</definedName>
    <definedName name="Agency">OFFSET('ADMIN - LISTS'!#REF!,0,0,COUNTA(#REF!)-1,1)</definedName>
    <definedName name="Code">OFFSET('ADMIN - LISTS'!#REF!,0,0,COUNTA(#REF!)-1,1)</definedName>
    <definedName name="Contribution">OFFSET(#REF!,0,0,COUNTA(#REF!)-1,1)</definedName>
    <definedName name="IND1_LIST" localSheetId="1">#REF!</definedName>
    <definedName name="IND1_LIST" localSheetId="0">#REF!</definedName>
    <definedName name="IND1_LIST">#REF!</definedName>
    <definedName name="IND10_LIST" localSheetId="1">#REF!</definedName>
    <definedName name="IND10_LIST" localSheetId="0">#REF!</definedName>
    <definedName name="IND10_LIST">#REF!</definedName>
    <definedName name="Partner">OFFSET('ADMIN - LISTS'!#REF!,0,0,COUNTA(#REF!)-1,1)</definedName>
    <definedName name="pivottable1">#REF!</definedName>
    <definedName name="_xlnm.Print_Area" localSheetId="3">'A5 - Expenditures'!$A:$G</definedName>
    <definedName name="_xlnm.Print_Titles" localSheetId="3">'A5 - Expenditures'!$1:$2</definedName>
    <definedName name="Sector">OFFSET('ADMIN - LISTS'!#REF!,0,0,COUNTA(#REF!)-1,1)</definedName>
    <definedName name="table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0" l="1"/>
  <c r="B11" i="10" s="1"/>
  <c r="B12" i="10" s="1"/>
  <c r="B13" i="10" s="1"/>
  <c r="B14" i="10" s="1"/>
  <c r="B15" i="10" s="1"/>
  <c r="B16" i="10" s="1"/>
  <c r="B47" i="10"/>
  <c r="B48" i="10" s="1"/>
  <c r="B49" i="10" s="1"/>
  <c r="B50" i="10" s="1"/>
  <c r="B51" i="10" s="1"/>
  <c r="B52" i="10" s="1"/>
  <c r="B53" i="10" s="1"/>
  <c r="B43" i="10"/>
  <c r="B44" i="10" s="1"/>
  <c r="B38" i="10"/>
  <c r="B39" i="10" s="1"/>
  <c r="B40" i="10" s="1"/>
  <c r="B19" i="10"/>
  <c r="B20" i="10" s="1"/>
  <c r="B21" i="10" s="1"/>
  <c r="B22" i="10" s="1"/>
  <c r="B23" i="10" s="1"/>
  <c r="B24" i="10" s="1"/>
  <c r="B25" i="10" s="1"/>
  <c r="B26" i="10" s="1"/>
  <c r="C2" i="20" l="1"/>
  <c r="C2" i="22"/>
  <c r="N2" i="22"/>
  <c r="M2" i="22"/>
  <c r="L2" i="22"/>
  <c r="K2" i="22"/>
  <c r="J2" i="22"/>
  <c r="I2" i="22"/>
  <c r="H2" i="22"/>
  <c r="G2" i="22"/>
  <c r="F2" i="22"/>
  <c r="E2" i="22"/>
  <c r="D2" i="22"/>
  <c r="F21" i="20" l="1"/>
  <c r="L13" i="10"/>
  <c r="L14" i="10"/>
  <c r="L17" i="10"/>
  <c r="L15" i="10"/>
  <c r="L42" i="10"/>
  <c r="L16" i="10"/>
  <c r="L9" i="10"/>
  <c r="L34" i="10"/>
  <c r="L10" i="10"/>
  <c r="L18" i="10"/>
  <c r="L11" i="10"/>
  <c r="L19" i="10"/>
  <c r="L12" i="10"/>
  <c r="F20" i="20"/>
  <c r="F22" i="20"/>
  <c r="B2" i="22"/>
  <c r="A2" i="22"/>
  <c r="C3" i="21" l="1"/>
  <c r="B3" i="21"/>
  <c r="A3" i="21"/>
  <c r="AA3" i="8"/>
  <c r="AA15" i="8"/>
  <c r="AA11" i="8"/>
  <c r="AA12" i="8"/>
  <c r="AA8" i="8"/>
  <c r="AA4" i="8"/>
  <c r="AA16" i="8"/>
  <c r="AA5" i="8"/>
  <c r="AA17" i="8"/>
  <c r="AA13" i="8"/>
  <c r="AA9" i="8"/>
  <c r="AA14" i="8"/>
  <c r="AA10" i="8"/>
  <c r="AA6" i="8"/>
  <c r="AA18" i="8"/>
  <c r="AA7" i="8"/>
  <c r="J15" i="10" l="1"/>
  <c r="F15" i="10"/>
  <c r="F16" i="10"/>
  <c r="J16" i="10"/>
  <c r="F35" i="10"/>
  <c r="J35" i="10"/>
  <c r="J11" i="10"/>
  <c r="F46" i="10"/>
  <c r="J46" i="10"/>
  <c r="F47" i="10"/>
  <c r="J47" i="10"/>
  <c r="F48" i="10"/>
  <c r="J48" i="10"/>
  <c r="F49" i="10"/>
  <c r="J49" i="10"/>
  <c r="F50" i="10"/>
  <c r="J50" i="10"/>
  <c r="F51" i="10"/>
  <c r="J51" i="10"/>
  <c r="F52" i="10"/>
  <c r="J52" i="10"/>
  <c r="F53" i="10"/>
  <c r="J53" i="10"/>
  <c r="J42" i="10"/>
  <c r="J43" i="10"/>
  <c r="J44" i="10"/>
  <c r="F43" i="10"/>
  <c r="F44" i="10"/>
  <c r="F37" i="10"/>
  <c r="J37" i="10"/>
  <c r="F25" i="10"/>
  <c r="J25" i="10"/>
  <c r="F26" i="10"/>
  <c r="J26" i="10"/>
  <c r="F27" i="10"/>
  <c r="J27" i="10"/>
  <c r="F19" i="10"/>
  <c r="J19" i="10"/>
  <c r="F20" i="10"/>
  <c r="J20" i="10"/>
  <c r="F21" i="10"/>
  <c r="J21" i="10"/>
  <c r="F22" i="10"/>
  <c r="J22" i="10"/>
  <c r="F23" i="10"/>
  <c r="J23" i="10"/>
  <c r="F24" i="10"/>
  <c r="J24" i="10"/>
  <c r="F28" i="10"/>
  <c r="J28" i="10"/>
  <c r="F29" i="10"/>
  <c r="J29" i="10"/>
  <c r="F30" i="10"/>
  <c r="J30" i="10"/>
  <c r="F9" i="10"/>
  <c r="J9" i="10"/>
  <c r="F10" i="10"/>
  <c r="J10" i="10"/>
  <c r="F11" i="10"/>
  <c r="F39" i="10"/>
  <c r="F38" i="10"/>
  <c r="F33" i="10"/>
  <c r="F32" i="10"/>
  <c r="F12" i="10"/>
  <c r="F14" i="10"/>
  <c r="F42" i="10"/>
  <c r="J40" i="10"/>
  <c r="J39" i="10"/>
  <c r="F34" i="10"/>
  <c r="F18" i="10"/>
  <c r="F13" i="10"/>
  <c r="F40" i="10"/>
  <c r="J38" i="10"/>
  <c r="J34" i="10"/>
  <c r="J33" i="10"/>
  <c r="F8" i="10"/>
  <c r="J32" i="10"/>
  <c r="J18" i="10"/>
  <c r="J14" i="10"/>
  <c r="J13" i="10"/>
  <c r="J12" i="10"/>
  <c r="J8" i="10"/>
  <c r="F56" i="16"/>
  <c r="G56" i="16"/>
  <c r="E56" i="16"/>
  <c r="E47" i="16"/>
  <c r="E2" i="16"/>
  <c r="F7" i="16"/>
  <c r="F8" i="16"/>
  <c r="F9" i="16"/>
  <c r="F6" i="16"/>
  <c r="E10" i="16"/>
  <c r="E61" i="16" l="1"/>
  <c r="E65" i="16" s="1"/>
  <c r="F10" i="16"/>
  <c r="O2" i="22" l="1"/>
  <c r="H8" i="7"/>
  <c r="H24" i="7"/>
  <c r="H16" i="7"/>
  <c r="H18" i="7"/>
  <c r="H20" i="7"/>
  <c r="H23" i="7"/>
  <c r="H9" i="7"/>
  <c r="H25" i="7"/>
  <c r="H13" i="7"/>
  <c r="H15" i="7"/>
  <c r="H17" i="7"/>
  <c r="H10" i="7"/>
  <c r="H26" i="7"/>
  <c r="H14" i="7"/>
  <c r="H19" i="7"/>
  <c r="H21" i="7"/>
  <c r="H11" i="7"/>
  <c r="H27" i="7"/>
  <c r="H12" i="7"/>
  <c r="H28" i="7"/>
  <c r="H7" i="7"/>
  <c r="D3" i="21"/>
  <c r="H22" i="7"/>
  <c r="H29" i="16"/>
  <c r="L7" i="10"/>
  <c r="H8" i="16"/>
  <c r="H6" i="16"/>
  <c r="H62" i="16"/>
  <c r="H54" i="16"/>
  <c r="H55" i="16"/>
  <c r="H7" i="16"/>
  <c r="H9" i="16"/>
  <c r="H65" i="16"/>
  <c r="H61" i="16"/>
  <c r="H53" i="16"/>
  <c r="G47" i="16"/>
  <c r="G61" i="16" s="1"/>
  <c r="G65" i="16" s="1"/>
  <c r="F47" i="16"/>
  <c r="F61" i="16" s="1"/>
  <c r="F65" i="16" s="1"/>
  <c r="L29" i="10"/>
  <c r="L33" i="10"/>
  <c r="L32" i="10"/>
  <c r="L25" i="10"/>
  <c r="L38" i="10"/>
  <c r="L8" i="10"/>
  <c r="H20" i="16"/>
  <c r="L30" i="10"/>
  <c r="L28" i="10"/>
  <c r="H24" i="16"/>
  <c r="H26" i="16"/>
  <c r="H27" i="16"/>
  <c r="H28" i="16"/>
  <c r="H31" i="16"/>
  <c r="H16" i="16"/>
  <c r="H32" i="16"/>
  <c r="H17" i="16"/>
  <c r="H33" i="16"/>
  <c r="H18" i="16"/>
  <c r="H34" i="16"/>
  <c r="H19" i="16"/>
  <c r="H35" i="16"/>
  <c r="H36" i="16"/>
  <c r="H21" i="16"/>
  <c r="H37" i="16"/>
  <c r="H22" i="16"/>
  <c r="H38" i="16"/>
  <c r="H23" i="16"/>
  <c r="H39" i="16"/>
  <c r="H40" i="16"/>
  <c r="H25" i="16"/>
  <c r="H41" i="16"/>
  <c r="H42" i="16"/>
  <c r="H43" i="16"/>
  <c r="H44" i="16"/>
  <c r="H45" i="16"/>
  <c r="H30" i="16"/>
  <c r="H46" i="16"/>
  <c r="L31" i="10"/>
  <c r="L20" i="10"/>
  <c r="L39" i="10"/>
  <c r="L37" i="10"/>
  <c r="L36" i="10"/>
  <c r="L35" i="10"/>
  <c r="L27" i="10"/>
  <c r="L21" i="10"/>
  <c r="H6" i="7"/>
  <c r="L2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tc={ECEA5D9D-5913-4071-8F54-45A5CB214955}</author>
    <author>tc={F06F703C-E20A-49FF-B881-CA22BA71F26F}</author>
  </authors>
  <commentList>
    <comment ref="A43" authorId="0" shapeId="0" xr:uid="{ECEA5D9D-5913-4071-8F54-45A5CB214955}">
      <text>
        <t>[Threaded comment]
Your version of Excel allows you to read this threaded comment; however, any edits to it will get removed if the file is opened in a newer version of Excel. Learn more: https://go.microsoft.com/fwlink/?linkid=870924
Comment:
    I think these risks are relevant to budget and cash management more than fraud or corruption but unfortunately we do not have this sub-category under Fiduciary.</t>
      </text>
    </comment>
    <comment ref="A44" authorId="1" shapeId="0" xr:uid="{F06F703C-E20A-49FF-B881-CA22BA71F26F}">
      <text>
        <t>[Threaded comment]
Your version of Excel allows you to read this threaded comment; however, any edits to it will get removed if the file is opened in a newer version of Excel. Learn more: https://go.microsoft.com/fwlink/?linkid=870924
Comment:
    I think these risks are relevant to budget and cash management more than fraud or corruption but unfortunately we do not have this sub-category under Fiduciary.</t>
      </text>
    </comment>
  </commentList>
</comments>
</file>

<file path=xl/sharedStrings.xml><?xml version="1.0" encoding="utf-8"?>
<sst xmlns="http://schemas.openxmlformats.org/spreadsheetml/2006/main" count="773" uniqueCount="376">
  <si>
    <r>
      <t xml:space="preserve">ECW </t>
    </r>
    <r>
      <rPr>
        <sz val="20"/>
        <color rgb="FFFF9627"/>
        <rFont val="Impact"/>
        <family val="2"/>
      </rPr>
      <t xml:space="preserve">ANNUAL/FINAL </t>
    </r>
    <r>
      <rPr>
        <sz val="20"/>
        <color theme="1" tint="0.249977111117893"/>
        <rFont val="Impact"/>
        <family val="2"/>
      </rPr>
      <t xml:space="preserve">REPORTING
</t>
    </r>
    <r>
      <rPr>
        <sz val="20"/>
        <color rgb="FFFF9627"/>
        <rFont val="Impact"/>
        <family val="2"/>
      </rPr>
      <t xml:space="preserve">Individual report </t>
    </r>
    <r>
      <rPr>
        <sz val="20"/>
        <color theme="1" tint="0.249977111117893"/>
        <rFont val="Impact"/>
        <family val="2"/>
      </rPr>
      <t>general information</t>
    </r>
  </si>
  <si>
    <t>GENERAL INFORMATION</t>
  </si>
  <si>
    <t>ECW Grant reference number</t>
  </si>
  <si>
    <t>19-ECW-MYRP-006</t>
  </si>
  <si>
    <t>FROM CONFIRMATION LETTER</t>
  </si>
  <si>
    <t>Type of report</t>
  </si>
  <si>
    <t>Annual</t>
  </si>
  <si>
    <t>DROPDOWN</t>
  </si>
  <si>
    <t>Grant title</t>
  </si>
  <si>
    <t xml:space="preserve">Education Cannot Wait funds for State of Palestine </t>
  </si>
  <si>
    <t>TEXT</t>
  </si>
  <si>
    <t>Report start date</t>
  </si>
  <si>
    <t>M/D/YY</t>
  </si>
  <si>
    <t>Type of Grant</t>
  </si>
  <si>
    <t>MYRP</t>
  </si>
  <si>
    <t>Report end date</t>
  </si>
  <si>
    <t>Covid-19 related</t>
  </si>
  <si>
    <t>No</t>
  </si>
  <si>
    <t>Report submission date</t>
  </si>
  <si>
    <t>Country</t>
  </si>
  <si>
    <t>Palestine</t>
  </si>
  <si>
    <t>Grantee organization</t>
  </si>
  <si>
    <t>UNICEF</t>
  </si>
  <si>
    <t>Approved by ECW Country lead</t>
  </si>
  <si>
    <t>ADMIN ONLY</t>
  </si>
  <si>
    <t>Grant start date</t>
  </si>
  <si>
    <t>Grant end date</t>
  </si>
  <si>
    <t>No Cost Extension / Cost Extension date</t>
  </si>
  <si>
    <r>
      <rPr>
        <b/>
        <sz val="11"/>
        <color rgb="FFFF9627"/>
        <rFont val="Calibri"/>
        <family val="2"/>
      </rPr>
      <t xml:space="preserve">INDIVIDUAL REPORT </t>
    </r>
    <r>
      <rPr>
        <b/>
        <sz val="11"/>
        <color theme="1"/>
        <rFont val="Calibri"/>
        <family val="2"/>
      </rPr>
      <t>SUBMISSION DETAILS</t>
    </r>
  </si>
  <si>
    <t>Grant focal point role</t>
  </si>
  <si>
    <t>Name</t>
  </si>
  <si>
    <t>Agency</t>
  </si>
  <si>
    <t>Email</t>
  </si>
  <si>
    <t>2020-GRID-Individual</t>
  </si>
  <si>
    <t>Report submission</t>
  </si>
  <si>
    <t xml:space="preserve">Teija Vallandingham </t>
  </si>
  <si>
    <t>PMU/UNICEF</t>
  </si>
  <si>
    <t>tvallandingham@unicef.org</t>
  </si>
  <si>
    <t>Financial reporting</t>
  </si>
  <si>
    <t xml:space="preserve">Rana Jabari </t>
  </si>
  <si>
    <t>rjabari@unicef.org</t>
  </si>
  <si>
    <t>Co-author</t>
  </si>
  <si>
    <t>Ammar Imreizeiq</t>
  </si>
  <si>
    <t>aimreizeiq@unicef.org</t>
  </si>
  <si>
    <r>
      <t xml:space="preserve">ECW </t>
    </r>
    <r>
      <rPr>
        <sz val="18"/>
        <color rgb="FFFF9627"/>
        <rFont val="Impact"/>
        <family val="2"/>
      </rPr>
      <t xml:space="preserve">ANNUAL/FINAL </t>
    </r>
    <r>
      <rPr>
        <sz val="18"/>
        <color theme="1" tint="0.249977111117893"/>
        <rFont val="Impact"/>
        <family val="2"/>
      </rPr>
      <t>REPORTING - Annex 4 - Delivery Chain Mapping</t>
    </r>
  </si>
  <si>
    <r>
      <t xml:space="preserve">If the start date for activities predates the disbursement of first installment of ECW sub-grant, please explain the implementation arrangement in the Comments/Remarks field (e.g. partner or agency pre-financing,  pre-existing agreement, etc.) 
* Only list organizations that received a grant directly from the ECW grant recipient ogranization (ECW &gt; ECW Grant recipient ogranization &gt; Direct sub-grantee). Please do not add in this table sub-grantee organizations that received grants from sub-grantees themselves (ECW &gt; ECW Grant recipient organization &gt; Direct sub-grantee &gt; </t>
    </r>
    <r>
      <rPr>
        <strike/>
        <sz val="10"/>
        <color theme="1"/>
        <rFont val="Calibri"/>
        <family val="2"/>
      </rPr>
      <t>Sub-sub grantee</t>
    </r>
    <r>
      <rPr>
        <sz val="10"/>
        <color theme="1"/>
        <rFont val="Calibri"/>
        <family val="2"/>
      </rPr>
      <t>)</t>
    </r>
  </si>
  <si>
    <t>NUMBER</t>
  </si>
  <si>
    <t>m/d/yy</t>
  </si>
  <si>
    <r>
      <t>Sub-grantee/IP  name</t>
    </r>
    <r>
      <rPr>
        <sz val="11"/>
        <color rgb="FFC00000"/>
        <rFont val="Calibri"/>
        <family val="2"/>
        <scheme val="minor"/>
      </rPr>
      <t xml:space="preserve">
(please list only </t>
    </r>
    <r>
      <rPr>
        <sz val="11"/>
        <color rgb="FFC00000"/>
        <rFont val="Calibri (Body)"/>
      </rPr>
      <t>direct sub-grantees</t>
    </r>
    <r>
      <rPr>
        <sz val="11"/>
        <color rgb="FFC00000"/>
        <rFont val="Calibri"/>
        <family val="2"/>
        <scheme val="minor"/>
      </rPr>
      <t>)*</t>
    </r>
  </si>
  <si>
    <t>Sub-grantee/IP type</t>
  </si>
  <si>
    <t>Is the IP a local or national agency ?</t>
  </si>
  <si>
    <t xml:space="preserve">Brief sentence on main function - illustrative examples </t>
  </si>
  <si>
    <t>Total ECW funds transferred to partner US$</t>
  </si>
  <si>
    <t>Date first installment transferred</t>
  </si>
  <si>
    <t>Comments/Remarks</t>
  </si>
  <si>
    <t>UNDP</t>
  </si>
  <si>
    <t>UN Agency</t>
  </si>
  <si>
    <t>Package of education activities targeting vulnerable schools in Area C and East Jerusalem: safe school transportation, school renovation and WASH, DRR equipment, assistive devices to CWD</t>
  </si>
  <si>
    <t>UNESCO</t>
  </si>
  <si>
    <t>Package of EiE activities targeting vulnerable schools in Area C and East Jerusalem: inclusive education, hospital-based education, distance learning, PSS</t>
  </si>
  <si>
    <t>UNRWA</t>
  </si>
  <si>
    <t xml:space="preserve">Package of education activities targeting vulnerable schools in Gaza, Area C, Hebron and East Jerusalem: school infrastucture and furniture, learning materials and kits, distance learning, support teachers, PSS, teacher training, school hygiene materials. Targeted activities that contribute to improving access to and continuity of quality, inclusive, equitable and gender responsive education/learning opportunities &amp; responding directly to the current immediate needs in Gaza in respect to COVID19 situation. </t>
  </si>
  <si>
    <t>Package of education activities targeting vulnerable schools in Area C and East Jerusalem: safe access to school, life skills education, distance learning, capacity building of MoE on EiE, provision of school hygiene kits.</t>
  </si>
  <si>
    <t>Not sub-grantee. This amount is what UNICEF itself (through Education Section) receives and implements within MYRP.</t>
  </si>
  <si>
    <t>Save the Children</t>
  </si>
  <si>
    <t>International NGO</t>
  </si>
  <si>
    <t>Access to Inclusive Quality and Safe Education Opportunities for Conflict-affected Children and Youth in the West Bank and Gaza: PSS, legal counselling to children under arrest; rehabilitative services, remedial/vocational education to ex-detainees and children under house-arrest; monitoring of education-related violations; MoE and school-level capacity building on EiE and emergency preparedness</t>
  </si>
  <si>
    <t>ECW ANNUAL/FINAL REPORTING - Annex 5 - Expenditures</t>
  </si>
  <si>
    <t>Grant reference number :</t>
  </si>
  <si>
    <t>1 - Expenditure overview</t>
  </si>
  <si>
    <t>Description</t>
  </si>
  <si>
    <t xml:space="preserve"> </t>
  </si>
  <si>
    <t xml:space="preserve">  </t>
  </si>
  <si>
    <t>Cumulative Expenditure</t>
  </si>
  <si>
    <t>Percentage (auto)</t>
  </si>
  <si>
    <t>Column1</t>
  </si>
  <si>
    <t>A. Funds Received (USD)</t>
  </si>
  <si>
    <t>B. Actual Expenses</t>
  </si>
  <si>
    <t>C. Cash advances to implementing partners</t>
  </si>
  <si>
    <t>D. Commitments</t>
  </si>
  <si>
    <t>Available funds (= A-B-C-D) =</t>
  </si>
  <si>
    <t>(1) "Commitments" include undelivered purchase orders, payment commitments for implementing partners and travel advances approved but not yet paid.
The amounts represent the status and value of the commitment at report date. As goods are received and commitments in respect of implementing partners
 and travel advances are paid these amounts will be added to "actual expense".</t>
  </si>
  <si>
    <t>2 - Details of Expenditures - PROGRAMMABLE COST</t>
  </si>
  <si>
    <t>Actual Expenses (3)</t>
  </si>
  <si>
    <t>Outcome</t>
  </si>
  <si>
    <t>Output</t>
  </si>
  <si>
    <t>Details</t>
  </si>
  <si>
    <t>Year 1</t>
  </si>
  <si>
    <t>Year 2</t>
  </si>
  <si>
    <t>Year 3</t>
  </si>
  <si>
    <t>Outcome 1</t>
  </si>
  <si>
    <t>Output 1.1</t>
  </si>
  <si>
    <t>K-12 girls and boys and teachers are protected on their way to school with safe and reliable transportation services to and from schools.</t>
  </si>
  <si>
    <t>Ouput 1.2</t>
  </si>
  <si>
    <t>Girls and boys under home arrest, released from detention or hospitalized children benefit from continued education provision.</t>
  </si>
  <si>
    <t>Ouput 1.3</t>
  </si>
  <si>
    <t xml:space="preserve">Girls and boys (aged 4-17) including children with disabilities receive education in an environment that is conducive to learning, with adequate infrastructure and equipment </t>
  </si>
  <si>
    <t>Outcome 2</t>
  </si>
  <si>
    <t>Output 2.1</t>
  </si>
  <si>
    <t>Teachers are equipped with the knowledge and skill to deliver inclusive education and quality student-centered life skills and citizenship education</t>
  </si>
  <si>
    <t>Output 2.2.</t>
  </si>
  <si>
    <t xml:space="preserve">Adequate PSS support is provided to boys and girls and teachers in the three target areas </t>
  </si>
  <si>
    <t>…</t>
  </si>
  <si>
    <t>Outcome 3</t>
  </si>
  <si>
    <t>Output 3.1</t>
  </si>
  <si>
    <t xml:space="preserve">MOEHE has strengthened its capacity for crisis-sensitive planning, management, monitoring and coordination of humanitarian response  </t>
  </si>
  <si>
    <t>Output 3.2</t>
  </si>
  <si>
    <t>Strengthened data collection and information management of emergency-relevant education data</t>
  </si>
  <si>
    <t>Output 3.3</t>
  </si>
  <si>
    <t>Schools in targeted areas have capacity to respond to and manage education provision in emergencies</t>
  </si>
  <si>
    <r>
      <t>Total Programmable Cost</t>
    </r>
    <r>
      <rPr>
        <sz val="11"/>
        <color rgb="FF000000"/>
        <rFont val="Calibri"/>
        <family val="2"/>
        <scheme val="minor"/>
      </rPr>
      <t xml:space="preserve"> (auto): </t>
    </r>
  </si>
  <si>
    <t>3 - Details of Expenditures - OPERATIONS COST</t>
  </si>
  <si>
    <t>Incurred Expenses (3)</t>
  </si>
  <si>
    <t>Expenditures</t>
  </si>
  <si>
    <t>Column2</t>
  </si>
  <si>
    <t>In-country management &amp; support staff (2), pro-rated to their contribution to the programme</t>
  </si>
  <si>
    <t>(Representation, planning, coordination, logistics, admin, finance)</t>
  </si>
  <si>
    <t>Operational costs pro-rated to their contribution to the programme</t>
  </si>
  <si>
    <t>(Office space, equipment, office supplies, maintenance)</t>
  </si>
  <si>
    <t>Planning, monitoring, evaluation and communication, pro-rated to their contribution</t>
  </si>
  <si>
    <t>(Venue, travel, etc.)</t>
  </si>
  <si>
    <r>
      <t xml:space="preserve">Total Operations Cost </t>
    </r>
    <r>
      <rPr>
        <sz val="11"/>
        <color rgb="FF000000"/>
        <rFont val="Calibri"/>
        <family val="2"/>
        <scheme val="minor"/>
      </rPr>
      <t xml:space="preserve">(auto): </t>
    </r>
  </si>
  <si>
    <t>4 - Total project cost</t>
  </si>
  <si>
    <t>Total Project  Cost</t>
  </si>
  <si>
    <t>Indirect support cost 7%</t>
  </si>
  <si>
    <r>
      <t xml:space="preserve">Total project cost </t>
    </r>
    <r>
      <rPr>
        <sz val="11"/>
        <color rgb="FF000000"/>
        <rFont val="Calibri"/>
        <family val="2"/>
        <scheme val="minor"/>
      </rPr>
      <t>(auto)</t>
    </r>
    <r>
      <rPr>
        <b/>
        <sz val="11"/>
        <color rgb="FF000000"/>
        <rFont val="Calibri"/>
        <family val="2"/>
        <scheme val="minor"/>
      </rPr>
      <t>:</t>
    </r>
  </si>
  <si>
    <t/>
  </si>
  <si>
    <t>(2) Costs of technical assistance/staff directly related to the achievement of planned results are budgeted as programmable cost.</t>
  </si>
  <si>
    <t>(3) Please use calendar year reporting for actual expenses.</t>
  </si>
  <si>
    <t>This is to certify that the above statement of income and expenditure is correct and that expenditures correspond to the approved project and project budget for which funds have been received.</t>
  </si>
  <si>
    <t>I – Prepared By</t>
  </si>
  <si>
    <t>II – Certified By</t>
  </si>
  <si>
    <t>Rana Jabari</t>
  </si>
  <si>
    <t>Title</t>
  </si>
  <si>
    <t>ECW/MYRP Senior Programme Associate (Budget)</t>
  </si>
  <si>
    <t>ECW/MYRP Programme Manager</t>
  </si>
  <si>
    <t>Signature</t>
  </si>
  <si>
    <t>Date</t>
  </si>
  <si>
    <t>15.03.2021</t>
  </si>
  <si>
    <t>18.03.2021</t>
  </si>
  <si>
    <r>
      <rPr>
        <b/>
        <sz val="11"/>
        <color theme="1"/>
        <rFont val="Calibri"/>
        <family val="2"/>
        <scheme val="minor"/>
      </rPr>
      <t>For annual reporting:</t>
    </r>
    <r>
      <rPr>
        <sz val="11"/>
        <color theme="1"/>
        <rFont val="Calibri"/>
        <family val="2"/>
        <scheme val="minor"/>
      </rPr>
      <t xml:space="preserve">
- fill in the contact details in this sheet, and send the Excel file only.</t>
    </r>
  </si>
  <si>
    <r>
      <rPr>
        <b/>
        <sz val="11"/>
        <color theme="1" tint="0.14999847407452621"/>
        <rFont val="Calibri (Body)"/>
      </rPr>
      <t xml:space="preserve">For final report:
</t>
    </r>
    <r>
      <rPr>
        <sz val="11"/>
        <color theme="1" tint="0.14999847407452621"/>
        <rFont val="Calibri"/>
        <family val="2"/>
        <scheme val="minor"/>
      </rPr>
      <t>- the certified expenditure report needs to be signed and stamped and should be sent within 12 months from the completetion data - Please print this sheet and send the signed and scanned version, in addition to the Excel template;
- for this reporting window, the uncertified expenditures report is required. It will be however complemented by the certified expenditures report that is mandatory as part of the final report within 12 months of the completion date.</t>
    </r>
  </si>
  <si>
    <r>
      <t xml:space="preserve">ECW </t>
    </r>
    <r>
      <rPr>
        <sz val="18"/>
        <color rgb="FFFF9627"/>
        <rFont val="Impact"/>
        <family val="2"/>
      </rPr>
      <t xml:space="preserve">ANNUAL/FINAL </t>
    </r>
    <r>
      <rPr>
        <sz val="18"/>
        <color theme="1" tint="0.249977111117893"/>
        <rFont val="Impact"/>
        <family val="2"/>
      </rPr>
      <t>REPORTING - Annex 6 - Risk Assessment Matrix</t>
    </r>
  </si>
  <si>
    <t>1 - RISK ASSESSMENT MATRIX</t>
  </si>
  <si>
    <t>GROSS RISK</t>
  </si>
  <si>
    <t>RESIDUAL RISK</t>
  </si>
  <si>
    <t>Risk Area</t>
  </si>
  <si>
    <t>Risk No.</t>
  </si>
  <si>
    <t>Risk description</t>
  </si>
  <si>
    <t>Gross risk probability</t>
  </si>
  <si>
    <t>Gross risk impact</t>
  </si>
  <si>
    <t>Overall gross risk</t>
  </si>
  <si>
    <r>
      <t>Mitigation Measures</t>
    </r>
    <r>
      <rPr>
        <sz val="11"/>
        <color theme="1" tint="0.249977111117893"/>
        <rFont val="Calibri"/>
        <family val="2"/>
        <scheme val="minor"/>
      </rPr>
      <t xml:space="preserve">
(actions that have been or will be undertaken)</t>
    </r>
  </si>
  <si>
    <t>Residual risk probability</t>
  </si>
  <si>
    <t>Residual risk impact</t>
  </si>
  <si>
    <t>Overall residual risk</t>
  </si>
  <si>
    <t>Risk Owner</t>
  </si>
  <si>
    <r>
      <t>Program context</t>
    </r>
    <r>
      <rPr>
        <i/>
        <sz val="11"/>
        <color theme="1" tint="0.249977111117893"/>
        <rFont val="Calibri"/>
        <family val="2"/>
        <scheme val="minor"/>
      </rPr>
      <t xml:space="preserve">
(please fill  Overall residual risk)</t>
    </r>
  </si>
  <si>
    <t>Medium</t>
  </si>
  <si>
    <t>Safety and security</t>
  </si>
  <si>
    <t>Rising violence, social actions/strikes, access and restrictions of movement and other disruptions resulting from the occupation and/or political context interrupting the delivery of activities</t>
  </si>
  <si>
    <t>Likely</t>
  </si>
  <si>
    <t>Moderate</t>
  </si>
  <si>
    <t>All partners to closely monitor the security situation in coordination with the relevant stakeholders, including information and coordination with United Nations Department for Safety and Security (UNDSS).
All partners to conduct the needed self security assessments, when needed.
All partners to strengthen partnership with UN and International bodies and engagement with the cluster and with Local NGOs and CBOs. 
UNICEF and partners will continue to comply with COVID-19 safety measures established by the WHO, Ministry of Health and Ministry of Education to minimize the risk of infection by children and implementing partners.
f or when the local security situation deteriorates, All partners to: 
A) Immediately inform the ECW/PMU on the situation; 
B) Coordinate with partners and suspend operations if necessary; 
C) Examine the possibilities of adopting different modalities to implement the programme.
The Palestinian Authority has been in a fiscal crisis for over two years as a result of reductions or non- transfer of GoP-owned revenues. The COVID-19 pandemic further decreased GoP revenues for this year and compromised the capacity of the government to provide continued quality education services to all children and COVID 19 has pushed more families into poverty resulting into more families having reduced capacity to pay for their for their children's education . UNICEF and partners will target the most vulnerable communities to minimize the impact of COVID-19 pandemic on the most vulnerable and poor communities.
ECW/PMU to communicate with donors to accept flexibility and support relocation of activities to safer spaces, whenever needed.
UNRWA continues to invest in capacity building of education staff and students to be safe in emergency situations. The Education Technical Instruction (ETI) on safety and security with comprehensive procedures/tools are being finalized for implementation in 2020. 
The programme activities also build on the established capacity in operating in emergency situations. Staff members are being trained to continue education through the multi-stranded Education in Emergencies (EiE) approach, including increased capacity of students, staff and parents to respond to safety and security threats and Psychosocial Support (PSS) to students and staff affected by violence and conflict. Hampered access to educational facilities will be mitigated by alternative learning modalities (UNRWA Self-Learning Programme).
The Education Management Information System (EMIS) system will be a key tool for efficient data collection and enhanced monitoring.
Save the Children will support - as part of the school improvement planning - all schools to develop an Emergency Preparedness Plan (EPP) and a Continuously Updated Contingency Plan. In addition, schools will be encouraged to identify teachers that live in the same community as students and volunteers for extracurricular activities and would not be affected by restrictions on movement. 
The Security Manager from Save the Children will ensure that there is an effective coordination mechanism in-place to facilitate access to programme locations for programme staff.
Schools targeted, as part of their EPPs, will include overall risks for the communities at large and how to mitigate these risks. Review and update Security Risk Analysis together with Security Focal and Safety and Security Manager.</t>
  </si>
  <si>
    <t>ECW/PMU, UNICEF, UNDP, UNESCO, UNRWA, SCI</t>
  </si>
  <si>
    <t>Economic environment</t>
  </si>
  <si>
    <t>Uncertainty in continuity of timely service delivery due to UNRWA financial crisis.</t>
  </si>
  <si>
    <t>Severe</t>
  </si>
  <si>
    <t>UNRWA will continue with intensive engagement with donors and international stakeholders to ensure adequate funding to maintain operations, including education services, taking a strategic approach to fundraising.</t>
  </si>
  <si>
    <t>Major</t>
  </si>
  <si>
    <t>Political developments</t>
  </si>
  <si>
    <t>Delay/low capacity in upgrading/maintaining school infrastructure due to delayed/refused permits from the Israeli Authorities.</t>
  </si>
  <si>
    <t>Possible</t>
  </si>
  <si>
    <t>UNRWA and UNDP will carefully assess every infrastructure component implemented in Area C, H2 and East Jerusalem with legal, engineering and operational advisers.
UNRWA and UNDP will evaluate the risk of obtaining permits or not for renovation, taking into consideration that the selection of activities does not require approvals from the Israeli Authorities, specially rehabilitation and improvement.
UNRWA and UNDP will undertake the needed measures to minimize visibility, and will maintain the ongoing relationship management with the Israeli Authorities.
UNRWA and UNDP will properly consult, in advance, with the targeted communities regarding any risks that may be associated with the infrastructure development activities.
*UNDP wconducted a re-programming of the programme activities that can be implemented under the current conditions, which will be coordinated upon discussion with programme Steering Committee and the Donors.
*UNDP will Suspend some of the awarded contracts under the force majeure conditions.
*UNDP will assess programme suspension if the situation deemed critical to continue.
*UNDP will continue working on activities that might not be impacted due to restrictions on movement, such as, preparation of the infrastructure packages and tendering processes, in addition to the development of the infrastructure common approach that can be produced remotely through consultations with partners. Additionally, exploring the possibilities with UNESCO to initiate the procurement processes for the assistive devices.
*For UNICEF, ECW/MYRP funds that were earmarked for capacity building of MoE staff to strategically plan for humanitarian preparedness were used to respond to immediate needs to enhance the MoE capacity in responding to the COVID-19 as follows:
-•	UNICEF procured essential hygiene and cleaning materials and digital thermometers for 850 examination centres that were used during the final 12th grade examinations.These supplies benefited around 78,000 students, invigilators and markers of the examination. Of these, materials for 186 examination centres were procured using the ECW/MYRP funds.
•	UNICEF in partnership with Al Nayzak was able to support 12,326 adolescents to continue accessing learning and life skills education through the e-learning online paltform and to monitor children's engagement with the e-learning materials on a daily basis, to ensure that children continue learning during school closure. 15% of children enrolled in public schools (127,453 children) accessed the MoE e-learning platform. This low number is a concern, with families and children reporting multiple challenges in access.  A working group on distance learning was established with MoE and UNESCO in the lead. UNICEF is technically engaged with MoE with its identified partner - Al Nayzak, and is seeking to use this opportunity to develop long-term solutions on how to strengthen the MoE's online portal. 
*Since the learning mechanisms put in place by the MoE may not be accessible to all learners, mainly vulnerable children that cannon afford internet as well as children with disabilities, UNICEF is working with MoE to support teachers on how to connect with their students using daily worksheets and identify vulnerable children in their schools that may not be reached.
•	UNICEF as co-chair for the Education in Emergencies Thematic Working Group coordinated a meeting on 20 May on the joint framework supporting the efforts to prepare for the re-opening of schools. This will entail the key considerations and interventions around safe operations of schools to minimize infection, ensuring that learning is taking place including mitigation of lost learning during school closure through catch-up classes, reaching the most marginalized children to ensure that all children return to schools and ensuring the well being/protection of children.</t>
  </si>
  <si>
    <t>Unlikely</t>
  </si>
  <si>
    <t xml:space="preserve"> UNDP, UNRWA</t>
  </si>
  <si>
    <t xml:space="preserve">Natural disasters and epidemics </t>
  </si>
  <si>
    <t>Risks emerged with the outbreak of COVID-19 (the Corona virus) in Palestine, and the unavoidable delays in implementation.</t>
  </si>
  <si>
    <t>Very Likely</t>
  </si>
  <si>
    <t>•UNESCO globally advised on the use of online-platforms to ensure there is no interruption in education, and this could be applied on the training components for UNESCO within the ECW/MYRP.
•In case of meetings, UNESCO to keep distance between individuals and avoid shaking hands.
•UNESCO to increase the follow up through emails, skype and phone calls to ensure the programme is ongoing.
•UNESCO to avoid meetings with big number of participants, not more than 50.
•UNESCO suggests that new components could be added to the programme activity to mitigate the risk of COVID-19 virus, like providing schools with sanitizer kits for the staff and students in addition to awareness raising through  sessions and leaflets.
*UNESCO will be working on activities that would not be impacted by restrictions on movement, such as collecting feedback by email and finalizing the training manual, collecting data and organizing tendering processes. UNESCO will also focus on developing a common approach through consultations with partners, which could be implemented remotely.
* UNESCO reprogrammed some of its ECW funding to focus on activities related to distance learning, awareness raising campaigns and psychosocial support to help the MoE to implement its COVID-19 Emergency Response plan. It is conducting online meetings to ensure proper follow up on the implementation of activities that do not require face to face implementation; mainly the work is going on with the manual for teacher training on inclusive education, distance learning and awareness raising.
* UNESCO considered extension of the implementing partner’s contract to allow ample time for the implementation of training activities after teachers are back at school.
* UNESCO will conduct awareness raising campaigns on healthy lifestyles to emphasize the importance of a comprehensive health related approach to prevent sickness and the spread of any virus.
* UNESCO will also conduct awareness raising campaigns on the psychosocial support and prevention of
discrimination against those affected by the virus and against students with disabilities.
* In addition to the above, all COVID-19 related materials developed by UNESCO Beirut Office were shared with the Ministry of Education mainly to provide support for teachers, parents and students during distance learning.
*UNDP wconducted a re-programming of the programme activities that can be implemented under the current conditions, which will be coordinated upon discussion with programme Steering Committee and the Donors.
*UNDP will Suspend some of the awarded contracts under the force majeure conditions.
*UNDP will assess programme suspension if the situation deemed critical to continue.
*UNDP will continue working on activities that might not be impacted due to restrictions on movement, such as, preparation of the infrastructure packages and tendering processes, in addition to the development of the infrastructure common approach that can be produced remotely through consultations with partners. Additionally, exploring the possibilities with UNESCO to initiate the procurement processes for the assistive devices.
*For UNICEF, ECW/MYRP funds that were earmarked for capacity building of MoE staff to strategically plan for humanitarian preparedness were used to respond to immediate needs to enhance the MoE capacity in responding to the COVID-19 as follows:
-•	UNICEF procured essential hygiene and cleaning materials and digital thermometers for 850 examination centres that were used during the final 12th grade examinations.These supplies benefited around 78,000 students, invigilators and markers of the examination. Of these, materials for 186 examination centres were procured using the ECW/MYRP funds.
•	UNICEF in partnership with Al Nayzak was able to support 12,326 adolescents to continue accessing learning and life skills education through the e-learning online paltform and to monitor children's engagement with the e-learning materials on a daily basis, to ensure that children continue learning during school closure. 15% of children enrolled in public schools (127,453 children) accessed the MoE e-learning platform. This low number is a concern, with families and children reporting multiple challenges in access.  A working group on distance learning was established with MoE and UNESCO in the lead. UNICEF is technically engaged with MoE with its identified partner - Al Nayzak, and is seeking to use this opportunity to develop long-term solutions on how to strengthen the MoE's online portal. 
*Since the learning mechanisms put in place by the MoE may not be accessible to all learners, mainly vulnerable children that cannon afford internet as well as children with disabilities, UNICEF is working with MoE to support teachers on how to connect with their students using daily worksheets and identify vulnerable children in their schools that may not be reached.
•	UNICEF as co-chair for the Education in Emergencies Thematic Working Group coordinated a meeting on 20 May on the joint framework supporting the efforts to prepare for the re-opening of schools. This will entail the key considerations and interventions around safe operations of schools to minimize infection, ensuring that learning is taking place including mitigation of lost learning during school closure through catch-up classes, reaching the most marginalized children to ensure that all children return to schools and ensuring the well being/protection of children.
*All UNRWA schools in West Bank implemented the blended learning modality to mitigate the Corona Virus risk, while Schools in Gaza were closed since March 2020 to mitigate the Corona Virus risk . However, UNRWA already had active learning materials available through mobile applications, a YouTube Channel and a learning website. The information on those methods were disseminated in all UNRWA areas. 
*UNRWA is currently working under a BCP (Business Continuity Plan), at which all the decisions are taken by the agency’s senior management. The BCP includes all UNRWA operations including education, with scenarios on preparedness and outbreak. In addition, UNRWA has formalized emergency teams for all levels using the available social media platforms. Update: UNRWA currently relies heavily on remote learning that is supported with printed self-learning materials that are distributed to students on monthly basis. This is applicable to all elementary schools students in Gaza. Preparatory schools students are receiving in-person education for basic subjects at the schools in green areas taking into consideration the needed cleaning and hygiene practices as well as physical distancing , while remote learning is still in place for other subjects.
*UNRWA sent preventive and awareness raising messages and health &amp; cleaning protocols about the Corona Virus to school principals, with instructions for the prevention of the virus spread. In addition, UNRWA education institutions were provided with an additional allotment of cleaning supplies, according to the number of children in each school.</t>
  </si>
  <si>
    <t xml:space="preserve"> UNICEF, UNDP, UNESCO, UNRWA, SCI</t>
  </si>
  <si>
    <t>Child Protection Risks Associated with COVID-19 Outbreak, Sub-Categorized per the Following: (UNICEF)
A) Mental and psychosocial health among children due to lack of access to learning.
B) Stigma for children that may have been infected by corona virus.</t>
  </si>
  <si>
    <t>UNICEF SoP adapted the global guidelines for safe school operations focusing on enabling children’s safe return to schools and learning.
 UNICEF', through the Child Protection section has in place helpline services supported by UNICEF for reporting child abuse and the abused children are followed up with child protection services.  In the West Bank, UNICEF through three partners reached 282 people (including 186 children) with remote child protection interventions including psychosocial support.                                                                                                                                                                                                                                                                                                                                                                                                              
UNESCO is conducting online awareness raising on healthy lifestyles and psychosocial support (developing videos, vines and video game) and will be conducting psychosocial activities including sport, drama and storytelling  inside the schools in order to support the well-being of both students and teachers.</t>
  </si>
  <si>
    <t xml:space="preserve"> UNICEF,  UNESCO</t>
  </si>
  <si>
    <t>Child Protection Risks Associated with COVID-19 Outbreak, Sub-Categorized per the Following: 
(Save the Children)
A)Heightened stress and self-isolation could place vulnerable groups, particularly women and children, at increased risk of domestic, physical violence and sexual violence in addition to psychological /emotional violence and bullying among siblings.
B) Deeping poverty and inequality as households find it harder to make an income or have access to what is needed to stay safe and healthy.
C) Children could engage in negative coping mechanisms – for example their eating habits could become less healthy. They may result in children developing signs of depression, regression, aggression and other signs of psychological distress.  
D) Distant learning could mean excessive access and overuse of technology which has high impact on their social and brain development. Furthermore, families with many children in different grades and limited number of devises and internet connections, might experience increase the distress level among the children and their parents and peers and create high level of tension and conflict among different family members. On the other hand, some children may not even have the means to access e-learning opportunities which could also impact their academic outcomes. 
E) School is an alternative/escape environment for children that allows them to connect with peers and offers. Not having that alternative means children might not have the means to engage socially with others and connect with similar minded individuals. Furthermore, if interactions continue to occur they will do so outside of the home or school environment which could mean less ability to monitor children’s behaviors and their interaction with each children or adults, etc.</t>
  </si>
  <si>
    <t>*Save the Children will focus on providing Mental Health and Psychosocial Support (MHPSS) support and build basic interventions to reduce the negative impact of social isolation under their designated outputs/activities. 
*Save the Children is working closely and in coordination with partners and MoE to address needs and response to the crisis. For example, Save the Children co-leads the Education Cluster with  UNICEF. The Education Cluster established four thematic task forces in the onset of the crisis  to support the MoE in implementing the four main objectives under its response plan. Save the Children leads the MHPSS task force, and has also provided concrete support to WASH, Hygiene Task forces to ensure unified and coordinated approaches to reach out the most beneficiaries. 
* Save the Children is regularly engaging in advocacy and efforts to support vulnerable groups such as children who are ex-detainees. Similarly SCI is working on a  guideline document for protecting the quarantined whether in quarantine centers, homes or hospitals. SCI also distributed hygiene kits to the people inside the quarantine centers in Gaza; the intervention was done through one of the local partners who has a signed Sub-Award Agreement with SCI. Identify a focal point to capture learning, distribute information and feedback. 
*Save the Children engaged in awareness raising campaign with a focus on prevention and awareness on the virus and also on protection, MHPSS and stress management.      
                                                                                                                                                                                                                                                                                                                                                                                                                                                                                                                                                                                                        *UNESCO will be supporting the Ministry of Education in establishing an Educational TV Channel in order to ensure teaching and learning to all students, following international guidelines and standards and quality assurance measures. The needs assessment for the development of the TV channel has been conducted and is being reviewed by the MoE before it is presented for feedback in the Distance Learning Task Force, co-chaired by UNESCO and the MoE. 
   *UNESCO is conducting online awareness raising on healthy lifestyles and psychosocial support (developing videos, vines and video game). UNESCO will also be conducting psychosocial activities including sport, drama and storytelling inside the schools in order to support the well-being of both students and teachers.</t>
  </si>
  <si>
    <t xml:space="preserve"> UNESCO, SCI</t>
  </si>
  <si>
    <t>Risks emerged with the possible Israeli declaration of annexation of certain areas in the West Bank, especially after the Israeli elections.</t>
  </si>
  <si>
    <t xml:space="preserve">•UNESCO will adjust list of schools based on the new situation in close consultation with the Ministry of Education and partners.
 •UNESCO will replace schools that have been annexed with other schools based on their vulnerability.  
*This particular risk is already imbedded in the Save the Children's Emergency Preparedness Plan as well as contingency plan with clear action interventions. The response and mitigation measures to this will be similar to those already in the Risk Matrix for ECW for risk #1.1.
*Save the Children will support, as part of the school improvement planning all schools to develop an emergency preparedness plan (EPP) and a contingency plan that is updated regularly. In addition, schools will be encouraged to identify teachers that live in the same community as their students and volunteers for extracurricular activities and would not be affected by restrictions on movement. The Safety and Security Manager from Save the Children will ensure that there is an effective coordination mechanism in-place to facilitate access to programme locations for programme staff.  Save the Children also has a designated Education in Emergencies pooled fund, to support education cluster-identified responses, ensuring the agency is prepared to respond in the event on unforeseen emergency.
*Save the Children will also coordinate training awareness sessions with the counsellors, teachers, and parents. Facilitate the inclusion of SCI policies through the dissemenation and the translation of all policies, procedures and practices. 
*Schools targeted, as part of their EPPs will include specific links to Community Protection Committees, and community-based DRR plans.  
*UNDP will favor the selection of activities with no-objection from the Israeli side for the infrastructure development.
*UNDP will work in  liaison and coordination with the Israeli Civil Administration to avoid implications.
UNDP will utilize the minor rehabilitation scopes that do not require Israeli Authorities' approval.
If UNICEF may not be able to reach the planned targets for some of the targeted geographical area that may be annexed, ECW will be requested to be flexible, e.g. to allow the implementation of some activities in Gaza, in order to reach the planned targets as well as the timeframe for reaching the results.
For UNRWA, normally operating activities in Jerusalem City will be challenging depending on if UNRWA can operate or not. So if not, the related activities will be stopped.   
</t>
  </si>
  <si>
    <t xml:space="preserve"> UNICEF, UNDP, SCI</t>
  </si>
  <si>
    <t>Risks emerged through doing business with sensitive issues, summarized as follows:
A) Target schools with inappropriate/sensitive name (i.e named after martyrs).
B) Support distance learning based on the Palestinian curriculum (provision of self-learning materials, life skills trainings, support to TV channels)
C)Leave the children without access to education, particularly in marginalized communities that have no access to internet.</t>
  </si>
  <si>
    <t>Partners will avoid targeting schools with sensitive's naming through ECW 's fund
Access to learning/ education is an ultimate objective for all partners and stakeholders, including the Education cluster at both national and global level. The importance of this objective increases during emergency such as COVID-19. Based on the MoE National Response Plan, priority will be given to ensure that school’s children and their parents have access to free online platforms for age appropriate materials, worksheets and lessons to ensure the continuation of knowledge sharing and learning. Thus, partners re-designed their ECW’ activities to fit with new needs and priorities. Preparing self-learning materials were significantly needed for UNRWA’s school to provide children with required learning and life skills.
UNRWA worked to put in place an agency wide safe and accessible Self Learning Platform, to support students in learning remotely.
UNESCO will support the TV channel with infrastructures (equipment, cameras, etc.), and the training for teachers will focus on the structure and tips required to prepare a good quality of learning videos.
UNICEF and its sub-partners will contribute to e-learning in Palestine by integrating DEAL (Digital Entrepreneurial Adolescent Leaders) into MoE’s online platforms and Mintest Game focusing on gamification as a tool for learning  and skills development. The DEAL’s intitative draws on Life Skills and Citizenship Education developed by UNICEF aiming to strengthen skills of its users such as critical, analytical thinking, problem solving. The proposed trainings will not use the contents of the Palestinian curriculum and will include other general life skills trainings (i.e. communication skills, making decision).</t>
  </si>
  <si>
    <t>Substantial changes in PA structure after election and emerged risks can be summarized as follows:
A) lack or limited cooperation from MoE.
B) Increased Israeli's access restrictions on PA staff to ECW targeted areas.
C)Financial crises in PA leading to staff strikes due to limited support from donors or/and stop transferring tax's revenues from Israel.</t>
  </si>
  <si>
    <t>PMU and partners will continue strengthening the relations with different departments within the MoE and senior staff to minimize/ eliminate potential negative impacts of any changes in MoE/s structure.
Partners will closely monitor the political programs and agenda of different Palestinian parties and will point out any contradictions with the MYRP objectives.
PMU and partners will develop communication and advocacy strategy in coordination with ECW's donors.
PMU and partners will seek donor’s approval on changes of program activities that might be requested by the MoE</t>
  </si>
  <si>
    <r>
      <t>Delivery</t>
    </r>
    <r>
      <rPr>
        <i/>
        <sz val="11"/>
        <color theme="1" tint="0.249977111117893"/>
        <rFont val="Calibri"/>
        <family val="2"/>
        <scheme val="minor"/>
      </rPr>
      <t xml:space="preserve">
(please fill  Overall residual risk)</t>
    </r>
  </si>
  <si>
    <t>Low</t>
  </si>
  <si>
    <t xml:space="preserve">External constraints to direct implementation across the delivery chain </t>
  </si>
  <si>
    <t>Limited access to areas of intervention due to emergencies and/or movement restrictions (Israeli military checkpoints, closures, curfews, COVID-19).</t>
  </si>
  <si>
    <t>In case of the escalation of security situation or emergency of COVID-19 movement restiction, the activities will be halted until the situation improves to the level that guarantees the safety of all programme participants/ beneficiaries.
Upon coordination with ECW/PMU, all partners will update/conduct the needed risk assessments throughout the course of implementation, the frequency of assessments should be based on the level of risk and the instability in the current context.
In case of movement restrictions, the partners should use local workers from the site, if applicable, and to use alternative roads, if possible, without exposing the staff to danger.</t>
  </si>
  <si>
    <t>Capacity of implementing partners</t>
  </si>
  <si>
    <t>Potential delays in the implementation of training programmes and/or reporting in due time linked to problems of oversight/monitoring.</t>
  </si>
  <si>
    <t>Each agency team has a strong technical and M&amp;E capacity which will ensure solid monitoring and quality assurance.
ECW/PMU will play a strong coordination and oversight role to this end.</t>
  </si>
  <si>
    <t>Minor</t>
  </si>
  <si>
    <t>Limited available internal expertise in some specialized areas of Life skills education such as Learning Object methodology, PSS, inclusive education or DRR.</t>
  </si>
  <si>
    <t>External training providers will be recruited to participate in the knowledge transfer and capacity building of MoE staff. Conduct training workshops for CBOs on gender-sensitive approaches, risk assessment, human rights, Disaster Risk Reduction (DRR) planning, Monitoring Evaluation Accountability and learning (MEAL), communication, advocacy and networking.</t>
  </si>
  <si>
    <t xml:space="preserve"> UNICEF,  UNESCO, SCI</t>
  </si>
  <si>
    <t>Lack of collaboration of MoE Departments, Directorate and schools’ staff in up-taking the coordination role and implementing emergency preparedness activities.</t>
  </si>
  <si>
    <t xml:space="preserve">All partners will ensure continued sensitization of MoE staff on the importance of preparedness and ownership of the process by MoE. Close cooperation and follow-up with the MoE leadership. </t>
  </si>
  <si>
    <t>UNICEF, UNDP, UNESCO, UNRWA, SCI</t>
  </si>
  <si>
    <t>Delays in deployment of protective presence staff into Palestine.</t>
  </si>
  <si>
    <t>In coordination with ECW/PMU, Education in Emergency Working Group (EiE WG), implementing partners and Protection Cluster, UNICEF will explore alternative provision of protective presence through, for example, UN Volunteers or local community members.</t>
  </si>
  <si>
    <t xml:space="preserve"> UNICEF</t>
  </si>
  <si>
    <t>P</t>
  </si>
  <si>
    <t>Lack of alternative space within or outside some schools during rehabilitation/maintenance of infrastructure.</t>
  </si>
  <si>
    <t>In coordination with ECW/PMU, UNRWA and UNDP will negotiate with relevant authorities/stakeholders as required (Popular Committees, municipalities, village councils etc.) to find alternative locations or aim to maintain/renovate during school holidays or in phases.</t>
  </si>
  <si>
    <t>UNDP, UNRWA</t>
  </si>
  <si>
    <t>Ensuring high quality, sustainability and institutionalization of the different capacity development initiatives implemented by the MYRP. e.g. education in emergency, PSS, inclusive education etc. counsellors.</t>
  </si>
  <si>
    <t>The common approaches will be used to ensure sustainability after the completion of the ECW/MYRP. In addition, they will ensure that children and their needs are at the center of any interventions beyond the MYRP life cycle. 
The development and utilization of common approaches is expected to transform the delivery of Education in Emergencies, by coordinating governments, humanitarian actors and development efforts to deliver a more collaborative and rapid response to the educational needs of children and youth affected by crises.  
The ECW/MYRP programme will provide an important opportunity for the MoE to take a domestic leadership role. 
MYRP partners will coordinate training awareness sessions with the relevant target groups including counsellors, teachers and parents.
Trainings will concentrate on creating facilitators within implementing partners that can continue to provide the training once the programme ends.</t>
  </si>
  <si>
    <t>UNRWA, SCI</t>
  </si>
  <si>
    <t>Out-of-date data and inability to gain regular access to the field for data collection for emergency-relevant education data activities. In addition to the risk of ownership and commitment from the MoE and other stakeholders for quality data collection, verification and analysis</t>
  </si>
  <si>
    <t>Increased agency efforts for capacity building of MoE staff especially Field Follow Up in data collection and verification for education related data.
The work plan for this activity will be in full coordination with relevant stakeholders.</t>
  </si>
  <si>
    <t xml:space="preserve"> UNICEF, SCI</t>
  </si>
  <si>
    <t>Strengthening monitoring and data validation and verification for incident reporting – risks include: piloting system for specific indicators verification and coordination between the implementing partners, UNICEF, OCHA, Save the Children and MoE on the work plan and deliverables.</t>
  </si>
  <si>
    <t>Develop work plan and get agreement in advance from the various stakeholders with clear roles and responsibilities for each.
UNICEF and Save the Children will provide technical guidance on Children and Armed Conflict Indicators. Training will also be provided to the implementing partners to ensure sustainability of activities following programme completion.</t>
  </si>
  <si>
    <t>Willingness of beneficiaries to engage</t>
  </si>
  <si>
    <t>Acceptance from local communities, school staff, MoE and students on EPP and disaster management activities.</t>
  </si>
  <si>
    <t>Strengthen partnership with international and local NGOs and CBOs; develop and implement EPPs and contingency planning; put in-place safety and security measures and protocols.</t>
  </si>
  <si>
    <t xml:space="preserve"> UNICEF, UNESCO,  SCI</t>
  </si>
  <si>
    <t>Children and families, particularly in East Jerusalem and Area C, face a number of protection risks due to settler violence and the occupation.</t>
  </si>
  <si>
    <t>Establish DRR in schools; provide alternative learning opportunities; build the capacity of schools and communities to reach out to, and link with organizations that provide monitoring, documentation and reporting of violence by settlers and occupation.
Ensure proper coordination ahead of the programme kick-off with all the relevant stakeholders, including the MoE, in order to agree on the work plan and identify the roles and responsibilities of each stakeholder.</t>
  </si>
  <si>
    <t>MEAL Risk: meeting deadlines required for baseline and unification of MEAL systems between all implementing partners.</t>
  </si>
  <si>
    <t>ECW/PMU to design detailed work plan for the baseline with identified timeframe, to maintain a harmonized national monitoring tool across the various partners, and to hold orientation sessions on MEAL system and tools for all implementing partners.</t>
  </si>
  <si>
    <t>ECW/PMU</t>
  </si>
  <si>
    <t xml:space="preserve">Risks emerged with doing business with sub-partners, summarized as follows:
Sub-partners may not follow, or may not have adequate financial, managerial and programmatic policies and procedures in place, which is a part of the risks associated with engaging with all local sub-partners.   </t>
  </si>
  <si>
    <t xml:space="preserve">*For Save the children, partners go through a thorough Pre Award Assessment (Partnership Assessment Tool -PAT). The partner commits to various guiding principles that Save the Children abides to including,  for example child safeguarding. In addition to establishing the commitment of partners to minimum standards and guiding principles, through the assessment, Save the Children will ensure that a prospective non-governmental partner who is going to receive, utilize and report on programme funds actually possesses the necessary implementation and monitoring capabilities to do so, and has in place the required administrative and financial systems – or at least the commitment to develop such with some external support through capacity building activities. 
*After the assessment is complete and the partner starts implementation, the programme is guided by close monitoring and regular communication with the partner including in the following areas: 
1)  Partnership Monitoring &amp; Evaluation Plan, which incorporates all the key components that have been selected for joint monitoring by Save the Children and the partner in question. The MEAL plan is monitored regularly to ensure the targets and the reach are in line with the programme framework. 
2) Monitoring will also take place through the partner’s submission of regular narrative and financial reports. In addition to this, monitoring may take place through programme reviews and evaluations, as well as through internal or external programme audits.
3) Monitoring also mandates that Save the Children and the partner pay regular visits to relevant programme locations and that ample interaction takes place not just between the partners themselves, but certainly also with programme stakeholders and beneficiaries, including children and community members. </t>
  </si>
  <si>
    <t xml:space="preserve"> UNESCO</t>
  </si>
  <si>
    <r>
      <t>Safeguarding</t>
    </r>
    <r>
      <rPr>
        <i/>
        <sz val="11"/>
        <color theme="1" tint="0.249977111117893"/>
        <rFont val="Calibri"/>
        <family val="2"/>
        <scheme val="minor"/>
      </rPr>
      <t xml:space="preserve">
(please fill  Overall residual risk)</t>
    </r>
  </si>
  <si>
    <t>Risk of harm to children, including abuse, exploitation, neglect, and physical safety</t>
  </si>
  <si>
    <t>Children (especially girls and children with disabilities) will travel to and from school in often insecure environments.</t>
  </si>
  <si>
    <t>Protective presence interventions implemented to safeguard against risks. Where protective presence becomes insufficient, the intervention will be linked to the safe transport intervention which is part of the MYRP.</t>
  </si>
  <si>
    <t>Risk of harm to communities, individual adults or any vulnerable groups</t>
  </si>
  <si>
    <t>Ensuring the safety and wellbeing of children reached through the MYRP is a key priority for all five agencies. Any child safeguarding, and sexual exploitation incidents would negatively impact the wellbeing vulnerable beneficiaries; be a serious breach of our organizational safeguarding policies; and undermine the credibility of the MYRP.</t>
  </si>
  <si>
    <t>Protective presence interventions implemented to safeguard against risks. Where protective presence becomes insufficient, the intervention will be linked to the safe transport intervention which is part of the MYRP.
All existing mechanisms related to Accountability to Affected Populations should be fully utilized to ensure child safeguarding. (Reference to Section No. 5, of the ECW Narrative Report)
Mitigation measures include: enforcement of the partners’ Child Safeguarding Policy; training of staff and partners on child safeguarding; child safeguarding focal points.
Child Protection committees (CPCs) will be formed and provided with legal training by adequate legal professionals. CPCs will follow Child Safeguarding Palestine.
Support will be provided to strengthen mechanisms for referrals to legal consultations and representation for affected schools.
Risks to children, including through using remote   learning modalities will be mitigated as follows: UNICEF will enforce its existing mitigation measures on child protection on partners. These include: “Special Measures for Protection from Sexual Exploitation and Sexual Abuse”, that they do not expose any intended beneficiary, including children, to any form of discrimination, abuse or exploitation. UNICEF will work with partners to ensure that the development of the on-line platform complies with child safeguarding principles and that it is secure for the use of children and that the platform is accessible to children with disabilities.
UNICEF with enhance the capacity of all MoE staff to operationalize safe schools protocols to safeguard children’s health and ensure that children learn in safe learning environments that are safe from spreading diseases including COVID 19.  
Child Safeguarding, PSEA and Anti Harrassment  training will be provided to all implementing partners across the MYRP.</t>
  </si>
  <si>
    <t xml:space="preserve">Risks of not delivering on gender equality, and other gender related issues. </t>
  </si>
  <si>
    <t xml:space="preserve">The ECW/PMU is continuously following up on the consultancy firm that was engaged to conduct the Baseline Study to ensure a gender sensitive and responsive approach to programming in both teaching and learning initiatives, assessments, design and M&amp;E.
The PMU Gender Advisor (resided at Save the Children), continually increases efforts to develop partners’ capacities in gender analysis, mainstreaming and advising implementing partners and their sub-partners to deliver beyond simple counting and reporting on sex and disability disaggregated data, and gender-sensitive WASH facilities. The Gender Adviser  holds training sessions for the ECW partners and their sub-partners and reviews key programme documents from the gender perspective.   
The design of training activities will be informed by a simple gender analysis of needs and hence a prioritized targeting of females and males as needed.
UNRWA has a five-year gender strategy which seeks to mainstream gender considerations throughout all its services, including education.
UNRWA reflects the gender lens in education policies, strategies, professional development programmes for educators and in the disaggregated data.
UNRWA, since 2017/2018 SY, rolled out a Gender Guide for Teachers, to further enhance understanding of gender issues and activities to address gender biases.
UNRWA designed the activities needed to cater for the specific needs of boys, girls and children with disabilities.  
UNRWA, with coordination with ECW/PMU will develop the capacity of education staff and children to address violence in UNRWA schools, considering the different types of violence affecting boys and girls, as well as children with disabilities.
UNICEF uses the Harmonized Approach To Cash Transfers (HACT) Framework to mitigate systems risks. In this regard, all identified partners for the ECW/MYRP programme have been included in the list of partners to be micro assessed. This exercise helps to identify risks and proposed actions to mitigate them, including the procurement and financial risks for each assessed partner.
Once the agreements are signed, UNICEF conducts regular quality assurance activities, which are tools used to  verify progress on implementation of agreed activities as well as to follow up on the micro asseement findings, using e.g. programmatic visits, spot checks, and scheduled audits. These tools are risk-based and focused on the verification of the programme implementation and the UNICEF resource utilization compliance by the implementing partner. </t>
  </si>
  <si>
    <t>Child Protection Risks Associated with COVID-19 Outbreak, Sub-Categorized per the Following: (UNICEF)
A) Mental and psychosocial health among children due to lack of access to learning.
B) Stigma for children that may have been infected by corona virus.</t>
  </si>
  <si>
    <t>UNICEF SoP adapted the global guidelines for safe school operations focusing on enabling children’s safe return to schools and learning.
UNICEF', through the Child Protection section has in place helpline services supported by UNICEF for reporting child abuse and the abused children are followed up with child protection services.  In the West Bank, UNICEF through three partners reached 282 people (including 186 children) with remote child protection interventions including psychosocial support.                                                                                                                                                                                                                                                                                                                                                                                                              
UNESCO is conducting online awareness raising on healthy lifestyles and psychosocial support (developing videos, vines and video game) and will be conducting psychosocial activities including sport, drama and storytelling  inside the schools in order to support the well-being of both students and teachers.</t>
  </si>
  <si>
    <r>
      <t xml:space="preserve">Operational
</t>
    </r>
    <r>
      <rPr>
        <i/>
        <sz val="11"/>
        <color theme="1" tint="0.249977111117893"/>
        <rFont val="Calibri"/>
        <family val="2"/>
        <scheme val="minor"/>
      </rPr>
      <t>(please fill  Overall residual risk)</t>
    </r>
  </si>
  <si>
    <t>Budget and cash management</t>
  </si>
  <si>
    <t>Planned interventions are delayed and/or not on track.</t>
  </si>
  <si>
    <t>Agencies have pre-existing contractual and coordination mechanisms with national counterparts and implementing partners through which ensure timely launch and implementation of activities.</t>
  </si>
  <si>
    <t>Insufficient quality assurance and capacity building of education staff.</t>
  </si>
  <si>
    <t xml:space="preserve">All capacity building activities will be coordinated and monitored by the respective agency Education Teams in close collaboration with the MoE to ensure high quality training and sustainable impact.
All capacity building activities will be coordinated and monitored by the Strategic Support Units in place at UNRWA; more specifically, the Professional Development and Curriculum Unit will ensure high quality training and sustainable impact, in line with the UNRWA vision for education.
To reduce the likelihood of this occurring, Save the Children will pre-identify and mobilize partners; and introduce training for communities through partners, so that activities can be community-led where possible.
Organize team structures with clear tasks descriptions and lines of authority; clear and well-understood systems and processes; comprehensive HR processes with the Regional Office and the provision of international support.
UNRWA will ensure that the current support teams are well qualified and supported to work under pressure to compensate for the missing staff. All recruitments for ECW funded posts should be able to move ahead.
</t>
  </si>
  <si>
    <t>HR and unethical behaviour (excluding child safeguarding)</t>
  </si>
  <si>
    <t>Delay in or lack of recruitment of new strategic support cadres by UNRWA to carry out their duties in providing strategic support to education staff because of austerity measures in place.</t>
  </si>
  <si>
    <t>UNRWA will ensure that the current support teams are well qualified and supported to work under pressure to compensate for the missing staff. All recruitments for ECW funded posts should be able to move ahead.</t>
  </si>
  <si>
    <t xml:space="preserve"> UNRWA</t>
  </si>
  <si>
    <t>Supply and logistics</t>
  </si>
  <si>
    <t>Shrinking operational staff for Implementing partners, particularly with direct prohibitions or smear campaigns</t>
  </si>
  <si>
    <t xml:space="preserve">Implementation partners effectively engage more staff members who are­­ qualified to follow up all details of relevant MYRP components.  
Contingency/standby recruitment options prepared and implemented immediately if needed.
</t>
  </si>
  <si>
    <r>
      <t xml:space="preserve">Fiduciary
</t>
    </r>
    <r>
      <rPr>
        <i/>
        <sz val="11"/>
        <color theme="1" tint="0.249977111117893"/>
        <rFont val="Calibri"/>
        <family val="2"/>
        <scheme val="minor"/>
      </rPr>
      <t>(please fill  Overall residual risk)</t>
    </r>
  </si>
  <si>
    <t>Fraud and corruption</t>
  </si>
  <si>
    <t>Funds entrusted to agencies to achieve results for children are not used in the most efficient and/or not intended way (real or perceived), resulting in no/low programme achievements and reputational risk for UNICEF country office and MYRP.</t>
  </si>
  <si>
    <t xml:space="preserve">Increased and rigorous implementation monitoring/ Harmonized Cash Transfers (macro and micro assessment of partners; ensure continuous assurance activities (MA, SCs and Audits); and capacity building plan for partners to be developed and implemented. 
Save the Children to train all staff on ( fraud detection, adherence to policies that limit fraud, strengthening internal controls, spot checking and conducting monitoring visits, verifications with vendors, anti-bribery and corruption awareness, code of conduct). Save the Children has staff fraud focal points in place. </t>
  </si>
  <si>
    <t>UNICEF, UNDP, UNESCO, SCI</t>
  </si>
  <si>
    <t>Delay in receipt of funding from ECW.</t>
  </si>
  <si>
    <t>With coordination with ECW/PMU, all partners will plan internally how to handle budget allocation requirements and revisit the sequencing of activities as necessary to ensure maximum delivery per year based on timing of fund receipts.</t>
  </si>
  <si>
    <t>A sharp drop in the dollar exchange rate, or an unexpected rise in the price of some materials and services including rehabilitation and building maintenance</t>
  </si>
  <si>
    <t xml:space="preserve">All partners will adopt cost-saving strategies and financial best practices during the implementation of the planned activities. </t>
  </si>
  <si>
    <t>UNICEF as lead grantee and ECW/PMU Associated Risks</t>
  </si>
  <si>
    <t>Regional geopolitical dynamics can impact donor priorities/international attention for development aid in Palestine. A reduction of overall aid would have knock on effects for the programme to cover additional costs</t>
  </si>
  <si>
    <t>In coordination with ECW/PMU, all partners will put measures in place that will enable it to adapt the programme to changing funding availability and strengthen its resource mobilization plan to tap new resources</t>
  </si>
  <si>
    <t>Reaction of Member States to actual or perceived programme engagements can trigger additional risk management measures by donor governments of the programme and increase scrutiny of activities and partners which in certain cases can slow delivery</t>
  </si>
  <si>
    <t xml:space="preserve">In coordination with ECW/PMU, all partners will adopt robust monitoring and risk management measures such as the Harmonized Approach to Cash Transfers (HACT) in order to ensure effective and immediate oversight of institutional and civil society partner engagements. </t>
  </si>
  <si>
    <t xml:space="preserve"> UNICEF, UNDP,  SCI</t>
  </si>
  <si>
    <t>Risk of overlap with other donor funded interventions in support of EiE. A multitude of international funded programmes and actors operate in the Education Sector in Palestine. There is a real risk of overlap of interventions if not properly coordinated which would negatively impact cost effectiveness and efficiency of the programme’s investments</t>
  </si>
  <si>
    <t>Ensured coordination with MoE/ECW Core Team for following up on implementation of the EiE interventions</t>
  </si>
  <si>
    <t>UNICEF, UNDP, SCI</t>
  </si>
  <si>
    <t>Joint programming modality is used for the implementation of this programme, aside of potential synergies and opportunities, post certain risks related to issues such as duplication of activities, reporting, cost-effectiveness or Value for Money as well as overall coherence in delivery and coordination</t>
  </si>
  <si>
    <t>Steering and Technical Committees are established, and ECW/PMU has strong oversight. The roles and responsibilities, work planning, reporting and accountability are fully agreed upon and will be overseen by the senior management of each agency to avoid any implementation risks and to maximize opportunities and synergies of the partnership. The five agencies have designed an organizational structure that allows for maximum pooling of resources and capacities.</t>
  </si>
  <si>
    <t xml:space="preserve">Fiduciary, corruption and financial mismanagement of the programme </t>
  </si>
  <si>
    <t>Technical Committee is established to oversee implementation and ECW/PMU has oversight. Procurement, anti-corruption and internal controls are part of the UN rules and regulations as approved by the UN Secretary General.</t>
  </si>
  <si>
    <t>Beneficiaries are targeted with multiple interventions at the same time causing confusion and disengagement from interventions (e.g. multiple teacher training efforts in different thematic areas might overload)</t>
  </si>
  <si>
    <t xml:space="preserve">ECW/PMU will coordinate all activities through the MoE ECW Core Team to ensure the proper sequence and to harmonize the multiple interventions.  </t>
  </si>
  <si>
    <t>Counter Terrorism and legislation issues and perception of affiliation</t>
  </si>
  <si>
    <t>Setting up robust systems and high level of oversight on the smear campaign related issues by implementing agencies and supported by ECW/PMU</t>
  </si>
  <si>
    <t xml:space="preserve">Risks arise from external communications by individual agencies, and having varying visibility of the programme components  </t>
  </si>
  <si>
    <t xml:space="preserve">ECW/PMU will have clear communication/visibility guidelines. </t>
  </si>
  <si>
    <t>2 - QUALITATIVE ANALYSIS</t>
  </si>
  <si>
    <t>How did your organization ensure Accountability to Affected Populations during the reporting period? Were any grievances/complaints received? If so, please describe those grievances/complaints and the response taken by your organisation. Please report any PSEA or child safeguarding concerns confidentially to safeguarding@un-ecw.org</t>
  </si>
  <si>
    <r>
      <t xml:space="preserve">The MYRP partners aim to ensure a people centred approach to achieve better educational outcomes and improve accountability by placing affected populations at the centre of decision-making and at the centre of action to promote meaningful access, safety and dignity with a desire to meet humanitarian needs, to systematically reduce those needs, and to increase resilience. This approach ensures awareness of the different needs and capacities of teachers, girls, boys and parents of all ages, people with disabilities, and other diverse characteristics. Building on our collective experiences and through these actions, we endeavour to better protect and improve the learning and education opportunities of those affected by the crises in Palestine.
AAP in MYRP is built on different pillars of accountability principles and good practices that put vulnerable people at the centre of both development and emergency programmes. These pillars are reflected in all aspects and phases of the MYRP as following:
Participation:
-	Beneficiaries are engaged at all stages of programming through the community structures such as school management committees. Moreover, MYRP supports ongoing initiatives on Parent-Teacher Associations that serve to ensure parents’ participation and representation in school life and decision-making. All parents are also regularly invited to engage in the teaching and learning processes through two-way communication between teachers and parents, parents’ awareness sessions, and other school-related activities. 
-	UNRWA has also placed emphasis on student engagement through elected Student Parliaments, which exist in almost every school, in addition to the parliaments at the field level and at the agency-wide level. The School Parliament members are encouraged to both articulate their educational needs and to identify their own role in supporting them. While elected school Student Parliaments provide a real opportunity for student voices to be heard, they also further strengthen links between schools and the community.
-	In the COVID-19 context, UNRWA is implementing a parent survey to gather parents’ perceptions on their children’s engagement in the UNRWA Self Learning Programme. A plan for a series of teacher phone interviews is also in place to assess the nature of teacher support for student self-learning has been developed.
Information and communication:
-	ECW/MYRP partners endeavour to ensure that affected population have access to safe, appropriate, and equitable to necessary information as well as information on people’s rights and entitlements and how to exercise them. This includes two-way communication based on the priority information needs and communication preferences of all groups of vulnerable people.
-	Social media pages provided in Arabic where the community and beneficiaries can interact with the partners, raise their concerns and provide feedback. 
Feedback and complaints:
-	ECW/MYRP supports the partners and their IPs’ existing mechanisms for accountability to affected populations (AAP) and builds on them. Partners are continuously encouraged to report through their feedback system on the type of complaints received and reporting and resolution mechanisms. Along different data collection tools, participatory and community-driven planning and monitoring mechanisms and reflection sessions are emphasized to enhance the MYRP’s accountability to affected populations.
-	A feedback and complaints mechanism is integrated within the UNRWA Education department. At school level, Education Specialists help to strengthen the teaching and learning processes and enhance teachers’ capacities. Through regular visits to schools the UNRWA Education department collects programme feedback from teachers and students on the teaching and learning practices. This feedback is then shared with the Strategic Support Units in Gaza and the West Bank, to provide strategic support and guidance to Education Specialists and school management. School principals can raise any feedback or complaints with the Area Education Officer or with the Strategic Support Units. The Strategic Support Units and Area Education Officers work closely together with the Education Field Management, which helps to ensure that feedback from education staff at all levels feeds into decision making. 
-	In the COVID-19 context, UNRWA is implementing a parent survey to gather parents’ perceptions on their children’s engagement in the UNRWA Self Learning Programme. A plan for a series of teacher phone interviews is also in place to assess the nature of teacher support for student self-learning has been developed.
-	Save the Children has an activated dispute resolution mechanism and grievance system to receive any complains/suggestions relevant to ECW/MYRP through a free phone landline available for the public. This includes a feedback and reporting channels that were shifted during COVID-19 to remote implementation. The number (1800-724-726) is available 24 hours now and on mobile devices. Any complaints or feedback received will be referred to the relevant staff for follow up. A clear protocol is in place for referral depending on the type of the case.
-	Consultations are ongoing between UNDP with the MoE on having a complaint box used by students, school personnel, parents or the larger school community where safe transportation and/or infrastructure rehabilitation services have been provided.
-	In line with its overarching environment and social policy, UNDP has an activated dispute resolution mechanism and grievance system to receive complains/suggestions since 2015 which can be used for matters relevant to ECW/MYRP. The Stakeholder Response Mechanism (SRM) will receive concerns when they believe that a UNDP project may have adverse social or environmental impacts on them. The SRM is available to stakeholders who have already undergone consultation and engagement with programme implementing partners and/or the UNDP without a satisfactory outcome.
Protection from Sexual Exploitation and Abuse
-	ECW/MYRP partners support the safety and wellbeing of children reached through the MYRP, since it is a key priority for all five agencies. Any child safeguarding, and sexual exploitation incidents would be a serious breach of our organisational safeguarding policies; and undermine the credibility of the MYRP. Thus, and after the training on child safeguarding that was organized by ECW Secretariat, PMU started to follow-up on safeguarding with partners and communicated the new reporting address. 
-	In the most affected areas, UNDP will provide protection and accompaniment to children on their way to school. UNDP will operationalize accountability frameworks through community engagement, particularly through information provision, participation and feedback components.
Strengthening local capacity
-	ECW/MYRP partners work with and through local actors, formal and informal community structures and networks, as well as national coordination mechanisms, to achieve programme objectives and outcomes and capacity building and resilience strategies. Local actors are engaged and empowered to participate in the design, implementation, monitoring and management of programme. This includes the responsibility to invest in emergency preparedness, capacity building and resilience efforts during all programme’s phases.
Evidence-based advocacy and decision-making
-	ECW/MYRP partners advocate to ensure that decision-making processes at the strategic, operational and programme level are based on evidence that considers the views and perspectives of vulnerable people themselves. Thus, partners bear the responsibility to document lessons learned and share this with relevant actors, including communities, to improve the quality, effectiveness and accountability of current and future programmes
-	Lessons learnt from previous programmes, projects and monitoring visits: Feedback from monitoring visits on the needs of the population has been taken into consideration in the design of the programme.
-	Through the baseline and needs’ assessment study and in all identified areas where there are access concerns to education, the affected communities will be invited to identify existing challenges that best response to their needs. This allows the communities to make informed decisions. 
Coordination and partnership
-	The ECW/MYRP was build and designed to strengthen partnerships and coordination with communities, local, national and international actors to minimize gaps and duplication and maximize the quality, coverage, reach and effectiveness of emergency and development programmes.
-	 ECW’s partners used to promote individual and collective measures to coordinate and improve accountability to vulnerable people and groups and ensure that their needs, interests, concerns and rights are at the centre of decision-making at all levels
-	Consultations and close coordination are ongoing between ECW’s partners and the MoE to strengthen partnerships and to ensure that MoE priorities reflect the needs and the interest of the most vulnerable and targeted population.
</t>
    </r>
    <r>
      <rPr>
        <b/>
        <sz val="11"/>
        <color theme="1"/>
        <rFont val="Calibri"/>
        <family val="2"/>
        <scheme val="minor"/>
      </rPr>
      <t xml:space="preserve"> During the reporting period, no complaints were received.</t>
    </r>
  </si>
  <si>
    <t>How does your organization measure the effectiveness of risk mitigation measures? If initial mitigation measures were not effective during the reporting period, what steps were taken to strengthen management of risks?</t>
  </si>
  <si>
    <t xml:space="preserve">"Risk management is a continues process of  identifying, assessing and controlling threats. Thus, the Risk Management Matrix is a live document, where the PMU has continued leading the process of revisiting and updating the risk assessment matrix quarterly involving the five partners according to the ECW established risk management guidelines. This includes identifying and revisiting all specific risk areas and the potential managerial and programmatic actions needed to mitigate those risks. 
During the quarterly update, PMU and partners evaluate the efficiency of the mitigation measures taken using different parameters; number of identified risks compared to unidentified risks; likelihood and severity of predicted risks compared to actual severity; number of closed Vs open risks; the risk owner; and the adequacy of mitigation measures to reduce the likelihood/probability or/and the impacts/consequences of the identified risks. In addition, PMU and partners identify the high emerging risks and suggest mitigation measures to avoid, control, avoid, and transfer risks.
Moreover, and in case of low efficiency of mitigation measures taken, PMU and partners re-rank the severity and probability of risks and modify or/and add new mitigation measures to reduce the overall residual risks."						</t>
  </si>
  <si>
    <t>Were any new/emerging risks identified during the reporting cycle? If so, please describe those risks and identify how risks were managed.</t>
  </si>
  <si>
    <r>
      <t xml:space="preserve">During the reporting period, the PMU and partners identified 2 main risks:
</t>
    </r>
    <r>
      <rPr>
        <b/>
        <sz val="11"/>
        <color theme="1"/>
        <rFont val="Calibri"/>
        <family val="2"/>
        <scheme val="minor"/>
      </rPr>
      <t>1) Risks emerged through doing business with sensitive issues, summarized as follows:</t>
    </r>
    <r>
      <rPr>
        <sz val="11"/>
        <color theme="1"/>
        <rFont val="Calibri"/>
        <family val="2"/>
        <scheme val="minor"/>
      </rPr>
      <t xml:space="preserve">
A) Target schools with inappropriate/sensitive name (i.e named after martyrs).
B) Support distance learning based on the Palestinian's curriculum (provision of self-learning materials, life skills trainings, support TV channels)
C)Leave the children without access to educations, particularly in marginalized communities that has no access to internet.
</t>
    </r>
    <r>
      <rPr>
        <b/>
        <sz val="11"/>
        <color theme="1"/>
        <rFont val="Calibri"/>
        <family val="2"/>
        <scheme val="minor"/>
      </rPr>
      <t>Mitigation measures:</t>
    </r>
    <r>
      <rPr>
        <sz val="11"/>
        <color theme="1"/>
        <rFont val="Calibri"/>
        <family val="2"/>
        <scheme val="minor"/>
      </rPr>
      <t xml:space="preserve">
Partners will avoid targeting schools with sensitive's naming through ECW 's fund
Access to learning/ education is an ultimate objective for all partners and stakeholders, including the Education cluster at both national and global level. The importance of this objective increases during emergency such as COVID-19. Based on the MoE National Response Plan, priority will be given to ensure that school’s children and their parents have access to free online platforms for age appropriate materials, worksheets and lessons to ensure the continuation of knowledge sharing and learning. Thus, partners re-designed their ECW’ activities to fit with new needs and priorities. Preparing self-learning materials were significantly needed for UNRWA’s school to provide children with required learning and life skills.
UNRWA worked to put in place an agency wide safe and accessible Self Learning Platform, to support students in learning remotely.
UNESCO will support the TV channel with infrastructures (equipment, cameras, etc.), and the training for teachers will focus on the structure and tips required to prepare a good quality of learning videos.
UNICEF and its sub-partners will contribute to e-learning in Palestine by integrating DEAL (Digital Entrepreneurial Adolescent Leaders) into MoE’s online platforms and Mintest Game focusing on gamification as a tool for learning  and skills development. The DEAL’s intitative draws on Life Skills and Citizenship Education developed by UNICEF aiming to strengthen skills of its users such as critical, analytical thinking, problem solving. The proposed trainings will not use the contents of the Palestinian curriculum and will include other general life skills trainings (i.e. communication skills, making decision).
</t>
    </r>
    <r>
      <rPr>
        <b/>
        <sz val="11"/>
        <color theme="1"/>
        <rFont val="Calibri"/>
        <family val="2"/>
        <scheme val="minor"/>
      </rPr>
      <t>2)Substantial changes in PA structure after election and emerged risks can be summarized as follows:</t>
    </r>
    <r>
      <rPr>
        <sz val="11"/>
        <color theme="1"/>
        <rFont val="Calibri"/>
        <family val="2"/>
        <scheme val="minor"/>
      </rPr>
      <t xml:space="preserve">
A) lack or limited cooperation from MoE.
B) Increased Israeli's access restrictions on PA staff to ECW targeted areas.
C)Financial crises in PA leading to staff strikes due to limited support from donors or/and stop transferring tax's revenues from Israel.
</t>
    </r>
    <r>
      <rPr>
        <b/>
        <sz val="11"/>
        <color theme="1"/>
        <rFont val="Calibri"/>
        <family val="2"/>
        <scheme val="minor"/>
      </rPr>
      <t>Mitigation measures:</t>
    </r>
    <r>
      <rPr>
        <sz val="11"/>
        <color theme="1"/>
        <rFont val="Calibri"/>
        <family val="2"/>
        <scheme val="minor"/>
      </rPr>
      <t xml:space="preserve">
PMU and partners will continue strengthening the relations with different departments within the MoE and senior staff to minimize/ eliminate potential negative impacts of any changes in MoE/s structure.
Partners will closely monitor the political programs and agenda of different Palestinian parties and will point out any contradictions with the MYRP objectives.
PMU and partners will develop communication and advocacy strategy in coordination with ECW's donors.
PMU and partners will seek donor’s approval on changes of program activities that might be requested by the MoE</t>
    </r>
  </si>
  <si>
    <t>3 - DEFINITIONS &amp; GUIDANCE</t>
  </si>
  <si>
    <t>Probability</t>
  </si>
  <si>
    <t xml:space="preserve">Impact </t>
  </si>
  <si>
    <t>Low probability of failure to achieve outcomes. Overall losses in outcomes and impacts are likely to be small.</t>
  </si>
  <si>
    <t>Risk/issue with a minor effect on the achievement of programme objectives</t>
  </si>
  <si>
    <t>Modest probability of failure to achieve outcomes and/or modest losses in outcomes and impacts when failure occurs.</t>
  </si>
  <si>
    <t>Risk/issue with a moderate effect on the achievement of programme objectives</t>
  </si>
  <si>
    <t>Higher probability of failure to achieve outcomes and significant losses in outcomes and impacts when failure occurs.</t>
  </si>
  <si>
    <t>Risk/issue with a major effect on the achievement of programme objectives</t>
  </si>
  <si>
    <t>Substantial probability of failure with very significant losses in outcomes and impacts when failure occurs.</t>
  </si>
  <si>
    <t>Risk/issue with a severe effect on the achievement of programme objectives</t>
  </si>
  <si>
    <t>Overall risk rating</t>
  </si>
  <si>
    <t>Impact</t>
  </si>
  <si>
    <t>High</t>
  </si>
  <si>
    <t>Very High</t>
  </si>
  <si>
    <t>How did your organization ensure Accountability to Affected Populations during the reporting period?</t>
  </si>
  <si>
    <t>How does your organization measure the effectiveness of risk mitigation measures?</t>
  </si>
  <si>
    <t>Were any new/emerging risks identified during the reporting cycle?</t>
  </si>
  <si>
    <t>GENERAL</t>
  </si>
  <si>
    <t>A6</t>
  </si>
  <si>
    <t>Type of organization</t>
  </si>
  <si>
    <t>Yes/No)</t>
  </si>
  <si>
    <t>Year</t>
  </si>
  <si>
    <t>Focal point role</t>
  </si>
  <si>
    <t>Type of agency</t>
  </si>
  <si>
    <t>Role</t>
  </si>
  <si>
    <t>Countries</t>
  </si>
  <si>
    <t>Overall</t>
  </si>
  <si>
    <t>Combiner</t>
  </si>
  <si>
    <t>Government</t>
  </si>
  <si>
    <t>Yes</t>
  </si>
  <si>
    <t>ECW Secretariat FP</t>
  </si>
  <si>
    <t>AF</t>
  </si>
  <si>
    <t>Local</t>
  </si>
  <si>
    <t>Global</t>
  </si>
  <si>
    <t>Select here</t>
  </si>
  <si>
    <t>Grant Manager</t>
  </si>
  <si>
    <t>Initial investment</t>
  </si>
  <si>
    <t>National</t>
  </si>
  <si>
    <t>Final</t>
  </si>
  <si>
    <t>Regional</t>
  </si>
  <si>
    <t>National NGO</t>
  </si>
  <si>
    <t>Grant Focal point</t>
  </si>
  <si>
    <t>FER</t>
  </si>
  <si>
    <t>Afghanistan</t>
  </si>
  <si>
    <t>Others</t>
  </si>
  <si>
    <t>Bangladesh</t>
  </si>
  <si>
    <t>Red Cross/Crescent</t>
  </si>
  <si>
    <t>Brazil</t>
  </si>
  <si>
    <t>Burkina Faso</t>
  </si>
  <si>
    <t>Cameroon</t>
  </si>
  <si>
    <t>CAR</t>
  </si>
  <si>
    <t>Chad</t>
  </si>
  <si>
    <t>Colombia</t>
  </si>
  <si>
    <t>Comoros</t>
  </si>
  <si>
    <t>DRC</t>
  </si>
  <si>
    <t>Ecuador</t>
  </si>
  <si>
    <t>Ethiopia</t>
  </si>
  <si>
    <t>Greece</t>
  </si>
  <si>
    <t>Indonesia</t>
  </si>
  <si>
    <t>Lacro</t>
  </si>
  <si>
    <t>Lacro Regional</t>
  </si>
  <si>
    <t>Lebanon</t>
  </si>
  <si>
    <t>Madagascar</t>
  </si>
  <si>
    <t>Malawi</t>
  </si>
  <si>
    <t>Mali</t>
  </si>
  <si>
    <t>Mozambique</t>
  </si>
  <si>
    <t>Nepal</t>
  </si>
  <si>
    <t>Niger</t>
  </si>
  <si>
    <t>Nigeria</t>
  </si>
  <si>
    <t>Papua New Guinea</t>
  </si>
  <si>
    <t>Peru</t>
  </si>
  <si>
    <t>Somalia</t>
  </si>
  <si>
    <t>South Sudan</t>
  </si>
  <si>
    <t>Syria</t>
  </si>
  <si>
    <t>Uganda</t>
  </si>
  <si>
    <t>Ukraine</t>
  </si>
  <si>
    <t>Venezuela</t>
  </si>
  <si>
    <t>Venezuela Regional</t>
  </si>
  <si>
    <t>Yemen</t>
  </si>
  <si>
    <t>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</si>
</sst>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409]dd\-mmm\-yy;@"/>
    <numFmt numFmtId="166" formatCode="[$-10409]#,##0.00;\(#,##0.00\)"/>
    <numFmt numFmtId="167" formatCode="0.0%"/>
  </numFmts>
  <fonts count="71">
    <font>
      <sz val="11"/>
      <color theme="1"/>
      <name val="Calibri"/>
      <family val="2"/>
      <scheme val="minor"/>
    </font>
    <font>
      <sz val="12"/>
      <color theme="1"/>
      <name val="Calibri"/>
      <family val="2"/>
      <scheme val="minor"/>
    </font>
    <font>
      <sz val="12"/>
      <color theme="1"/>
      <name val="Calibri"/>
      <family val="2"/>
      <scheme val="minor"/>
    </font>
    <font>
      <sz val="9"/>
      <color theme="1"/>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name val="Calibri"/>
      <family val="2"/>
      <scheme val="minor"/>
    </font>
    <font>
      <b/>
      <sz val="11"/>
      <name val="Calibri"/>
      <family val="2"/>
      <scheme val="minor"/>
    </font>
    <font>
      <b/>
      <sz val="11"/>
      <color theme="1" tint="0.14999847407452621"/>
      <name val="Calibri"/>
      <family val="2"/>
      <scheme val="minor"/>
    </font>
    <font>
      <sz val="20"/>
      <color theme="1" tint="0.249977111117893"/>
      <name val="Impact"/>
      <family val="2"/>
    </font>
    <font>
      <b/>
      <sz val="10"/>
      <color theme="1"/>
      <name val="Calibri"/>
      <family val="2"/>
      <scheme val="minor"/>
    </font>
    <font>
      <sz val="11"/>
      <color theme="1"/>
      <name val="Calibri"/>
      <family val="2"/>
      <scheme val="minor"/>
    </font>
    <font>
      <b/>
      <sz val="11"/>
      <color theme="0"/>
      <name val="Calibri"/>
      <family val="2"/>
      <scheme val="minor"/>
    </font>
    <font>
      <b/>
      <sz val="11"/>
      <color theme="1" tint="0.249977111117893"/>
      <name val="Calibri"/>
      <family val="2"/>
      <scheme val="minor"/>
    </font>
    <font>
      <b/>
      <sz val="10"/>
      <color theme="1" tint="0.249977111117893"/>
      <name val="Calibri"/>
      <family val="2"/>
      <scheme val="minor"/>
    </font>
    <font>
      <sz val="10"/>
      <color theme="1"/>
      <name val="Arial Narrow"/>
      <family val="2"/>
    </font>
    <font>
      <sz val="11"/>
      <color theme="1" tint="0.249977111117893"/>
      <name val="Calibri"/>
      <family val="2"/>
      <scheme val="minor"/>
    </font>
    <font>
      <sz val="12"/>
      <color theme="1"/>
      <name val="Arial Narrow"/>
      <family val="2"/>
    </font>
    <font>
      <sz val="10"/>
      <color theme="1"/>
      <name val="Calibri"/>
      <family val="2"/>
    </font>
    <font>
      <sz val="11"/>
      <color rgb="FFFF0000"/>
      <name val="Calibri"/>
      <family val="2"/>
      <scheme val="minor"/>
    </font>
    <font>
      <sz val="11"/>
      <color theme="1" tint="0.14999847407452621"/>
      <name val="Calibri"/>
      <family val="2"/>
      <scheme val="minor"/>
    </font>
    <font>
      <b/>
      <sz val="11"/>
      <color rgb="FFFF0000"/>
      <name val="Calibri"/>
      <family val="2"/>
      <scheme val="minor"/>
    </font>
    <font>
      <sz val="10"/>
      <name val="Arial"/>
      <family val="2"/>
    </font>
    <font>
      <i/>
      <sz val="10"/>
      <color theme="1"/>
      <name val="Calibri"/>
      <family val="2"/>
      <scheme val="minor"/>
    </font>
    <font>
      <b/>
      <sz val="9"/>
      <color indexed="8"/>
      <name val="Arial"/>
      <family val="2"/>
    </font>
    <font>
      <sz val="9"/>
      <color theme="1" tint="0.499984740745262"/>
      <name val="Calibri Light"/>
      <family val="2"/>
      <scheme val="major"/>
    </font>
    <font>
      <sz val="20"/>
      <color theme="1"/>
      <name val="Impact"/>
      <family val="2"/>
    </font>
    <font>
      <sz val="20"/>
      <color rgb="FFFF9627"/>
      <name val="Impact"/>
      <family val="2"/>
    </font>
    <font>
      <b/>
      <sz val="9"/>
      <color rgb="FFFF0000"/>
      <name val="Arial"/>
      <family val="2"/>
    </font>
    <font>
      <i/>
      <sz val="11"/>
      <color rgb="FFFF0000"/>
      <name val="Calibri"/>
      <family val="2"/>
      <scheme val="minor"/>
    </font>
    <font>
      <sz val="9"/>
      <color theme="0" tint="-0.34998626667073579"/>
      <name val="Calibri"/>
      <family val="2"/>
      <scheme val="minor"/>
    </font>
    <font>
      <sz val="18"/>
      <color theme="1" tint="0.249977111117893"/>
      <name val="Impact"/>
      <family val="2"/>
    </font>
    <font>
      <sz val="18"/>
      <color rgb="FFFF9627"/>
      <name val="Impact"/>
      <family val="2"/>
    </font>
    <font>
      <sz val="8"/>
      <name val="Calibri"/>
      <family val="2"/>
      <scheme val="minor"/>
    </font>
    <font>
      <sz val="8"/>
      <color theme="0"/>
      <name val="Calibri"/>
      <family val="2"/>
      <scheme val="minor"/>
    </font>
    <font>
      <b/>
      <sz val="11"/>
      <color theme="1"/>
      <name val="Calibri"/>
      <family val="2"/>
    </font>
    <font>
      <sz val="8"/>
      <color theme="0" tint="-0.34998626667073579"/>
      <name val="Calibri"/>
      <family val="2"/>
      <scheme val="minor"/>
    </font>
    <font>
      <b/>
      <sz val="11"/>
      <color rgb="FFFF9627"/>
      <name val="Calibri"/>
      <family val="2"/>
    </font>
    <font>
      <b/>
      <sz val="11"/>
      <color indexed="8"/>
      <name val="Calibri"/>
      <family val="2"/>
      <scheme val="minor"/>
    </font>
    <font>
      <b/>
      <sz val="12"/>
      <color theme="1"/>
      <name val="Calibri"/>
      <family val="2"/>
      <scheme val="minor"/>
    </font>
    <font>
      <sz val="10"/>
      <color rgb="FF000000"/>
      <name val="Calibri"/>
      <family val="2"/>
      <scheme val="minor"/>
    </font>
    <font>
      <b/>
      <sz val="11"/>
      <color rgb="FF000000"/>
      <name val="Calibri"/>
      <family val="2"/>
      <scheme val="minor"/>
    </font>
    <font>
      <b/>
      <sz val="10"/>
      <color theme="1"/>
      <name val="Arial"/>
      <family val="2"/>
    </font>
    <font>
      <b/>
      <sz val="12"/>
      <color rgb="FF000000"/>
      <name val="Calibri"/>
      <family val="2"/>
      <scheme val="minor"/>
    </font>
    <font>
      <sz val="12"/>
      <color rgb="FF000000"/>
      <name val="Calibri"/>
      <family val="2"/>
      <scheme val="minor"/>
    </font>
    <font>
      <i/>
      <sz val="11"/>
      <color theme="1" tint="0.249977111117893"/>
      <name val="Calibri"/>
      <family val="2"/>
      <scheme val="minor"/>
    </font>
    <font>
      <strike/>
      <sz val="10"/>
      <color theme="1"/>
      <name val="Calibri"/>
      <family val="2"/>
    </font>
    <font>
      <sz val="10"/>
      <color theme="0" tint="-0.249977111117893"/>
      <name val="Calibri"/>
      <family val="2"/>
      <scheme val="minor"/>
    </font>
    <font>
      <sz val="8"/>
      <color rgb="FF000000"/>
      <name val="Calibri"/>
      <family val="2"/>
      <scheme val="minor"/>
    </font>
    <font>
      <sz val="9"/>
      <name val="Calibri"/>
      <family val="2"/>
      <scheme val="minor"/>
    </font>
    <font>
      <b/>
      <u/>
      <sz val="16"/>
      <name val="Calibri"/>
      <family val="2"/>
      <scheme val="minor"/>
    </font>
    <font>
      <b/>
      <u/>
      <sz val="11"/>
      <name val="Calibri"/>
      <family val="2"/>
      <scheme val="minor"/>
    </font>
    <font>
      <b/>
      <sz val="8"/>
      <color rgb="FF000000"/>
      <name val="Calibri"/>
      <family val="2"/>
      <scheme val="minor"/>
    </font>
    <font>
      <i/>
      <sz val="11"/>
      <color rgb="FF000000"/>
      <name val="Calibri"/>
      <family val="2"/>
      <scheme val="minor"/>
    </font>
    <font>
      <sz val="10"/>
      <color theme="1"/>
      <name val="Calibri"/>
      <family val="2"/>
      <scheme val="minor"/>
    </font>
    <font>
      <sz val="11"/>
      <color rgb="FFFF9627"/>
      <name val="Calibri"/>
      <family val="2"/>
      <scheme val="minor"/>
    </font>
    <font>
      <sz val="11"/>
      <color theme="5" tint="0.79998168889431442"/>
      <name val="Calibri"/>
      <family val="2"/>
      <scheme val="minor"/>
    </font>
    <font>
      <b/>
      <sz val="11"/>
      <color theme="5" tint="0.79998168889431442"/>
      <name val="Calibri"/>
      <family val="2"/>
      <scheme val="minor"/>
    </font>
    <font>
      <i/>
      <sz val="10"/>
      <color theme="1" tint="0.499984740745262"/>
      <name val="Calibri"/>
      <family val="2"/>
      <scheme val="minor"/>
    </font>
    <font>
      <sz val="12"/>
      <name val="Calibri"/>
      <family val="2"/>
      <scheme val="minor"/>
    </font>
    <font>
      <sz val="11"/>
      <color rgb="FFC00000"/>
      <name val="Calibri"/>
      <family val="2"/>
      <scheme val="minor"/>
    </font>
    <font>
      <sz val="11"/>
      <color rgb="FFC00000"/>
      <name val="Calibri (Body)"/>
    </font>
    <font>
      <b/>
      <strike/>
      <sz val="11"/>
      <color rgb="FF000000"/>
      <name val="Calibri"/>
      <family val="2"/>
      <scheme val="minor"/>
    </font>
    <font>
      <b/>
      <sz val="11"/>
      <color theme="1" tint="0.14999847407452621"/>
      <name val="Calibri (Body)"/>
    </font>
    <font>
      <sz val="72"/>
      <color rgb="FFFF0000"/>
      <name val="Impact"/>
      <family val="2"/>
    </font>
    <font>
      <b/>
      <sz val="8"/>
      <color rgb="FFFF0000"/>
      <name val="Calibri"/>
      <family val="2"/>
      <scheme val="minor"/>
    </font>
    <font>
      <sz val="8"/>
      <color rgb="FFFF0000"/>
      <name val="Calibri"/>
      <family val="2"/>
      <scheme val="minor"/>
    </font>
    <font>
      <sz val="10"/>
      <color theme="1"/>
      <name val="Arial"/>
      <family val="2"/>
    </font>
    <font>
      <b/>
      <sz val="16"/>
      <color rgb="FF00B050"/>
      <name val="Wingdings 2"/>
      <family val="1"/>
      <charset val="2"/>
    </font>
    <font>
      <sz val="8"/>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FF9627"/>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C00000"/>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theme="5" tint="0.79998168889431442"/>
        <bgColor indexed="64"/>
      </patternFill>
    </fill>
    <fill>
      <patternFill patternType="solid">
        <fgColor rgb="FFDF8629"/>
        <bgColor indexed="64"/>
      </patternFill>
    </fill>
    <fill>
      <patternFill patternType="solid">
        <fgColor theme="0" tint="-4.9989318521683403E-2"/>
        <bgColor theme="5" tint="0.79998168889431442"/>
      </patternFill>
    </fill>
    <fill>
      <patternFill patternType="solid">
        <fgColor rgb="FFD9D9D9"/>
        <bgColor indexed="64"/>
      </patternFill>
    </fill>
    <fill>
      <patternFill patternType="solid">
        <fgColor rgb="FF92D050"/>
        <bgColor indexed="64"/>
      </patternFill>
    </fill>
    <fill>
      <patternFill patternType="darkUp">
        <fgColor theme="0" tint="-0.34998626667073579"/>
        <bgColor theme="0"/>
      </patternFill>
    </fill>
    <fill>
      <patternFill patternType="solid">
        <fgColor theme="0" tint="-0.14999847407452621"/>
        <bgColor indexed="64"/>
      </patternFill>
    </fill>
    <fill>
      <patternFill patternType="solid">
        <fgColor theme="5" tint="0.79998168889431442"/>
        <bgColor rgb="FF97D8FF"/>
      </patternFill>
    </fill>
    <fill>
      <patternFill patternType="solid">
        <fgColor rgb="FFFF9627"/>
        <bgColor rgb="FF97D8FF"/>
      </patternFill>
    </fill>
    <fill>
      <patternFill patternType="solid">
        <fgColor rgb="FFF2F2F2"/>
        <bgColor indexed="64"/>
      </patternFill>
    </fill>
  </fills>
  <borders count="88">
    <border>
      <left/>
      <right/>
      <top/>
      <bottom/>
      <diagonal/>
    </border>
    <border>
      <left/>
      <right/>
      <top/>
      <bottom style="thin">
        <color rgb="FFFF9627"/>
      </bottom>
      <diagonal/>
    </border>
    <border>
      <left style="medium">
        <color rgb="FFFF9627"/>
      </left>
      <right style="thin">
        <color rgb="FFFF9627"/>
      </right>
      <top style="medium">
        <color rgb="FFFF9627"/>
      </top>
      <bottom style="thin">
        <color rgb="FFFF9627"/>
      </bottom>
      <diagonal/>
    </border>
    <border>
      <left style="thin">
        <color rgb="FFFF9627"/>
      </left>
      <right style="medium">
        <color rgb="FFFF9627"/>
      </right>
      <top style="medium">
        <color rgb="FFFF9627"/>
      </top>
      <bottom style="thin">
        <color rgb="FFFF9627"/>
      </bottom>
      <diagonal/>
    </border>
    <border>
      <left style="medium">
        <color rgb="FFFF9627"/>
      </left>
      <right style="thin">
        <color rgb="FFFF9627"/>
      </right>
      <top style="thin">
        <color rgb="FFFF9627"/>
      </top>
      <bottom style="medium">
        <color rgb="FFFF9627"/>
      </bottom>
      <diagonal/>
    </border>
    <border>
      <left style="thin">
        <color rgb="FFFF9627"/>
      </left>
      <right style="medium">
        <color rgb="FFFF9627"/>
      </right>
      <top style="thin">
        <color rgb="FFFF9627"/>
      </top>
      <bottom style="medium">
        <color rgb="FFFF9627"/>
      </bottom>
      <diagonal/>
    </border>
    <border>
      <left style="medium">
        <color rgb="FFFF9627"/>
      </left>
      <right style="thin">
        <color rgb="FFFF9627"/>
      </right>
      <top style="thin">
        <color rgb="FFFF9627"/>
      </top>
      <bottom style="thin">
        <color rgb="FFFF9627"/>
      </bottom>
      <diagonal/>
    </border>
    <border>
      <left style="thin">
        <color rgb="FFFF9627"/>
      </left>
      <right style="medium">
        <color rgb="FFFF9627"/>
      </right>
      <top style="thin">
        <color rgb="FFFF9627"/>
      </top>
      <bottom style="thin">
        <color rgb="FFFF9627"/>
      </bottom>
      <diagonal/>
    </border>
    <border>
      <left style="thin">
        <color indexed="64"/>
      </left>
      <right/>
      <top/>
      <bottom/>
      <diagonal/>
    </border>
    <border>
      <left style="thin">
        <color theme="0"/>
      </left>
      <right style="thin">
        <color theme="0"/>
      </right>
      <top style="thin">
        <color theme="0"/>
      </top>
      <bottom style="thin">
        <color rgb="FFFF9627"/>
      </bottom>
      <diagonal/>
    </border>
    <border>
      <left style="thin">
        <color theme="0"/>
      </left>
      <right style="thin">
        <color rgb="FFFF9627"/>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rgb="FFFF9627"/>
      </left>
      <right style="thin">
        <color theme="0"/>
      </right>
      <top style="thin">
        <color theme="0"/>
      </top>
      <bottom style="thin">
        <color theme="0"/>
      </bottom>
      <diagonal/>
    </border>
    <border>
      <left style="thin">
        <color theme="0"/>
      </left>
      <right style="thin">
        <color theme="0"/>
      </right>
      <top style="thin">
        <color rgb="FFFF9627"/>
      </top>
      <bottom style="thin">
        <color theme="0"/>
      </bottom>
      <diagonal/>
    </border>
    <border>
      <left style="thin">
        <color rgb="FFFF9627"/>
      </left>
      <right style="thin">
        <color theme="0"/>
      </right>
      <top style="thin">
        <color rgb="FFFF9627"/>
      </top>
      <bottom style="thin">
        <color theme="0"/>
      </bottom>
      <diagonal/>
    </border>
    <border>
      <left style="thin">
        <color theme="0"/>
      </left>
      <right style="thin">
        <color theme="0"/>
      </right>
      <top style="thin">
        <color theme="0"/>
      </top>
      <bottom/>
      <diagonal/>
    </border>
    <border>
      <left style="thin">
        <color theme="0"/>
      </left>
      <right/>
      <top/>
      <bottom/>
      <diagonal/>
    </border>
    <border>
      <left style="thin">
        <color theme="0"/>
      </left>
      <right style="thin">
        <color theme="0"/>
      </right>
      <top/>
      <bottom/>
      <diagonal/>
    </border>
    <border>
      <left/>
      <right style="thin">
        <color theme="0"/>
      </right>
      <top/>
      <bottom/>
      <diagonal/>
    </border>
    <border>
      <left/>
      <right/>
      <top style="thin">
        <color theme="0"/>
      </top>
      <bottom style="thin">
        <color theme="0"/>
      </bottom>
      <diagonal/>
    </border>
    <border>
      <left style="thin">
        <color theme="0"/>
      </left>
      <right/>
      <top style="thin">
        <color theme="0"/>
      </top>
      <bottom style="thin">
        <color theme="0"/>
      </bottom>
      <diagonal/>
    </border>
    <border>
      <left style="thin">
        <color rgb="FFD3D3D3"/>
      </left>
      <right style="thin">
        <color rgb="FFD3D3D3"/>
      </right>
      <top style="thin">
        <color rgb="FFD3D3D3"/>
      </top>
      <bottom style="thin">
        <color rgb="FFD3D3D3"/>
      </bottom>
      <diagonal/>
    </border>
    <border>
      <left/>
      <right style="thin">
        <color rgb="FFD3D3D3"/>
      </right>
      <top/>
      <bottom style="thin">
        <color rgb="FFD3D3D3"/>
      </bottom>
      <diagonal/>
    </border>
    <border>
      <left style="thin">
        <color rgb="FFD3D3D3"/>
      </left>
      <right style="thin">
        <color rgb="FFD3D3D3"/>
      </right>
      <top/>
      <bottom style="thin">
        <color rgb="FFD3D3D3"/>
      </bottom>
      <diagonal/>
    </border>
    <border>
      <left/>
      <right style="thin">
        <color rgb="FFD3D3D3"/>
      </right>
      <top style="thin">
        <color rgb="FFD3D3D3"/>
      </top>
      <bottom/>
      <diagonal/>
    </border>
    <border>
      <left/>
      <right/>
      <top style="thin">
        <color rgb="FFD3D3D3"/>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right/>
      <top style="thin">
        <color auto="1"/>
      </top>
      <bottom/>
      <diagonal/>
    </border>
    <border>
      <left/>
      <right/>
      <top style="thin">
        <color rgb="FFFF9627"/>
      </top>
      <bottom/>
      <diagonal/>
    </border>
    <border>
      <left style="thin">
        <color theme="0"/>
      </left>
      <right style="thin">
        <color theme="0"/>
      </right>
      <top style="thin">
        <color theme="6" tint="0.39997558519241921"/>
      </top>
      <bottom/>
      <diagonal/>
    </border>
    <border>
      <left/>
      <right style="thin">
        <color theme="6" tint="0.39997558519241921"/>
      </right>
      <top style="thin">
        <color theme="0"/>
      </top>
      <bottom/>
      <diagonal/>
    </border>
    <border>
      <left style="medium">
        <color rgb="FFFF9627"/>
      </left>
      <right style="medium">
        <color rgb="FFFF9627"/>
      </right>
      <top style="medium">
        <color rgb="FFFF9627"/>
      </top>
      <bottom style="medium">
        <color rgb="FFFF9627"/>
      </bottom>
      <diagonal/>
    </border>
    <border>
      <left style="thin">
        <color theme="0"/>
      </left>
      <right style="thin">
        <color theme="0"/>
      </right>
      <top/>
      <bottom style="thin">
        <color theme="0"/>
      </bottom>
      <diagonal/>
    </border>
    <border>
      <left/>
      <right/>
      <top/>
      <bottom style="thin">
        <color theme="0" tint="-0.14996795556505021"/>
      </bottom>
      <diagonal/>
    </border>
    <border>
      <left/>
      <right/>
      <top style="thin">
        <color theme="0"/>
      </top>
      <bottom/>
      <diagonal/>
    </border>
    <border>
      <left style="thin">
        <color rgb="FFFF9627"/>
      </left>
      <right/>
      <top/>
      <bottom/>
      <diagonal/>
    </border>
    <border>
      <left/>
      <right/>
      <top/>
      <bottom style="thin">
        <color theme="0"/>
      </bottom>
      <diagonal/>
    </border>
    <border>
      <left style="thin">
        <color rgb="FFFF9627"/>
      </left>
      <right style="thin">
        <color theme="0"/>
      </right>
      <top style="thin">
        <color rgb="FFFF9627"/>
      </top>
      <bottom/>
      <diagonal/>
    </border>
    <border>
      <left style="thin">
        <color rgb="FFFF9627"/>
      </left>
      <right style="thin">
        <color theme="0"/>
      </right>
      <top/>
      <bottom style="thin">
        <color theme="0"/>
      </bottom>
      <diagonal/>
    </border>
    <border>
      <left style="thin">
        <color rgb="FFFF9627"/>
      </left>
      <right style="medium">
        <color rgb="FFFF9627"/>
      </right>
      <top style="thin">
        <color rgb="FFFF9627"/>
      </top>
      <bottom/>
      <diagonal/>
    </border>
    <border>
      <left style="medium">
        <color rgb="FFFF9627"/>
      </left>
      <right style="thin">
        <color rgb="FFFF9627"/>
      </right>
      <top style="thin">
        <color rgb="FFFF9627"/>
      </top>
      <bottom/>
      <diagonal/>
    </border>
    <border>
      <left/>
      <right/>
      <top/>
      <bottom style="thin">
        <color auto="1"/>
      </bottom>
      <diagonal/>
    </border>
    <border>
      <left style="thin">
        <color theme="0"/>
      </left>
      <right style="thin">
        <color theme="0"/>
      </right>
      <top style="thin">
        <color theme="0" tint="-0.14996795556505021"/>
      </top>
      <bottom style="thin">
        <color theme="4" tint="0.39997558519241921"/>
      </bottom>
      <diagonal/>
    </border>
    <border>
      <left style="thin">
        <color theme="0" tint="-0.14996795556505021"/>
      </left>
      <right style="thin">
        <color theme="0" tint="-0.14996795556505021"/>
      </right>
      <top/>
      <bottom/>
      <diagonal/>
    </border>
    <border>
      <left style="thin">
        <color rgb="FFD3D3D3"/>
      </left>
      <right style="thin">
        <color rgb="FFD3D3D3"/>
      </right>
      <top/>
      <bottom/>
      <diagonal/>
    </border>
    <border>
      <left/>
      <right style="thin">
        <color rgb="FFD3D3D3"/>
      </right>
      <top/>
      <bottom/>
      <diagonal/>
    </border>
    <border>
      <left style="thin">
        <color rgb="FFD3D3D3"/>
      </left>
      <right style="thin">
        <color rgb="FFD3D3D3"/>
      </right>
      <top style="thin">
        <color rgb="FFD3D3D3"/>
      </top>
      <bottom/>
      <diagonal/>
    </border>
    <border>
      <left style="thin">
        <color theme="0"/>
      </left>
      <right/>
      <top style="thin">
        <color theme="0"/>
      </top>
      <bottom/>
      <diagonal/>
    </border>
    <border>
      <left style="thin">
        <color rgb="FFFF9627"/>
      </left>
      <right style="thin">
        <color rgb="FFFF9627"/>
      </right>
      <top style="thin">
        <color theme="0"/>
      </top>
      <bottom style="thin">
        <color theme="0"/>
      </bottom>
      <diagonal/>
    </border>
    <border>
      <left/>
      <right style="thin">
        <color theme="0"/>
      </right>
      <top style="thin">
        <color theme="0" tint="-0.14996795556505021"/>
      </top>
      <bottom style="thin">
        <color theme="4" tint="0.39997558519241921"/>
      </bottom>
      <diagonal/>
    </border>
    <border>
      <left style="thin">
        <color theme="0"/>
      </left>
      <right style="thin">
        <color theme="5" tint="0.79998168889431442"/>
      </right>
      <top style="thin">
        <color theme="0"/>
      </top>
      <bottom style="thin">
        <color theme="0"/>
      </bottom>
      <diagonal/>
    </border>
    <border>
      <left style="thin">
        <color theme="5" tint="0.79998168889431442"/>
      </left>
      <right style="thin">
        <color theme="5" tint="0.79998168889431442"/>
      </right>
      <top style="thin">
        <color theme="0"/>
      </top>
      <bottom style="thin">
        <color theme="0"/>
      </bottom>
      <diagonal/>
    </border>
    <border>
      <left style="thin">
        <color theme="5" tint="0.79998168889431442"/>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theme="0"/>
      </left>
      <right/>
      <top style="thin">
        <color rgb="FFFF9627"/>
      </top>
      <bottom style="thin">
        <color theme="0"/>
      </bottom>
      <diagonal/>
    </border>
    <border>
      <left style="thin">
        <color theme="6" tint="0.39997558519241921"/>
      </left>
      <right style="thin">
        <color theme="6" tint="0.39997558519241921"/>
      </right>
      <top/>
      <bottom style="thin">
        <color theme="6" tint="0.39997558519241921"/>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9627"/>
      </top>
      <bottom style="thin">
        <color theme="0"/>
      </bottom>
      <diagonal/>
    </border>
    <border>
      <left style="thin">
        <color rgb="FFFF9627"/>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right>
      <top style="thin">
        <color rgb="FFFF9627"/>
      </top>
      <bottom style="thin">
        <color theme="0"/>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right>
      <top style="thin">
        <color theme="0"/>
      </top>
      <bottom/>
      <diagonal/>
    </border>
    <border>
      <left/>
      <right style="thin">
        <color theme="0"/>
      </right>
      <top style="thin">
        <color rgb="FFFF9627"/>
      </top>
      <bottom/>
      <diagonal/>
    </border>
    <border>
      <left/>
      <right/>
      <top style="thin">
        <color theme="0"/>
      </top>
      <bottom style="thin">
        <color rgb="FFFF9627"/>
      </bottom>
      <diagonal/>
    </border>
    <border>
      <left/>
      <right style="thin">
        <color theme="0"/>
      </right>
      <top style="thin">
        <color theme="6" tint="0.39997558519241921"/>
      </top>
      <bottom/>
      <diagonal/>
    </border>
    <border>
      <left/>
      <right style="thin">
        <color rgb="FFFF9627"/>
      </right>
      <top style="thin">
        <color theme="0"/>
      </top>
      <bottom style="thin">
        <color theme="0"/>
      </bottom>
      <diagonal/>
    </border>
    <border>
      <left/>
      <right style="thin">
        <color rgb="FFDF8629"/>
      </right>
      <top/>
      <bottom/>
      <diagonal/>
    </border>
    <border>
      <left style="thin">
        <color theme="0"/>
      </left>
      <right style="thin">
        <color rgb="FFDF8629"/>
      </right>
      <top style="thin">
        <color theme="0"/>
      </top>
      <bottom style="thin">
        <color theme="0"/>
      </bottom>
      <diagonal/>
    </border>
  </borders>
  <cellStyleXfs count="6">
    <xf numFmtId="0" fontId="0" fillId="0" borderId="0"/>
    <xf numFmtId="0" fontId="2" fillId="0" borderId="0"/>
    <xf numFmtId="0" fontId="23" fillId="0" borderId="0"/>
    <xf numFmtId="0" fontId="23" fillId="0" borderId="0"/>
    <xf numFmtId="44" fontId="12" fillId="0" borderId="0" applyFont="0" applyFill="0" applyBorder="0" applyAlignment="0" applyProtection="0"/>
    <xf numFmtId="9" fontId="12" fillId="0" borderId="0" applyFont="0" applyFill="0" applyBorder="0" applyAlignment="0" applyProtection="0"/>
  </cellStyleXfs>
  <cellXfs count="365">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wrapText="1"/>
    </xf>
    <xf numFmtId="0" fontId="2" fillId="0" borderId="0" xfId="1"/>
    <xf numFmtId="0" fontId="6" fillId="4" borderId="0" xfId="1" applyFont="1" applyFill="1" applyAlignment="1">
      <alignment vertical="center" wrapText="1"/>
    </xf>
    <xf numFmtId="0" fontId="6" fillId="7" borderId="0" xfId="1" applyFont="1" applyFill="1" applyAlignment="1">
      <alignment vertical="center" wrapText="1"/>
    </xf>
    <xf numFmtId="0" fontId="6" fillId="8" borderId="0" xfId="1" applyFont="1" applyFill="1" applyAlignment="1">
      <alignment vertical="center" wrapText="1"/>
    </xf>
    <xf numFmtId="0" fontId="6" fillId="9" borderId="0" xfId="1" applyFont="1" applyFill="1" applyAlignment="1">
      <alignment vertical="center" wrapText="1"/>
    </xf>
    <xf numFmtId="0" fontId="0" fillId="2" borderId="0" xfId="2" applyFont="1" applyFill="1"/>
    <xf numFmtId="0" fontId="0" fillId="2" borderId="0" xfId="2" applyFont="1" applyFill="1" applyAlignment="1">
      <alignment horizontal="left" vertical="top" wrapText="1"/>
    </xf>
    <xf numFmtId="0" fontId="3" fillId="2" borderId="0" xfId="0" applyFont="1" applyFill="1" applyAlignment="1">
      <alignment horizontal="left" wrapText="1"/>
    </xf>
    <xf numFmtId="0" fontId="24" fillId="0" borderId="0" xfId="0" applyFont="1"/>
    <xf numFmtId="0" fontId="0" fillId="3" borderId="11" xfId="0" applyFill="1" applyBorder="1" applyAlignment="1">
      <alignment horizontal="center" vertical="center"/>
    </xf>
    <xf numFmtId="0" fontId="0" fillId="0" borderId="0" xfId="0" applyAlignment="1">
      <alignment horizontal="left"/>
    </xf>
    <xf numFmtId="0" fontId="0" fillId="0" borderId="30" xfId="0" applyBorder="1" applyAlignment="1">
      <alignment horizontal="left"/>
    </xf>
    <xf numFmtId="0" fontId="10" fillId="0" borderId="30" xfId="0" applyFont="1"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xf>
    <xf numFmtId="0" fontId="9" fillId="2" borderId="4" xfId="0" applyFont="1" applyFill="1" applyBorder="1" applyAlignment="1">
      <alignment horizontal="right" vertical="center" wrapText="1"/>
    </xf>
    <xf numFmtId="0" fontId="25" fillId="2" borderId="0" xfId="0" applyFont="1" applyFill="1" applyAlignment="1">
      <alignment horizontal="left" vertical="top"/>
    </xf>
    <xf numFmtId="0" fontId="2" fillId="0" borderId="0" xfId="1" applyAlignment="1">
      <alignment horizontal="left"/>
    </xf>
    <xf numFmtId="0" fontId="14" fillId="3" borderId="19"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4" fillId="3" borderId="17" xfId="1" applyFont="1" applyFill="1" applyBorder="1" applyAlignment="1">
      <alignment horizontal="center" vertical="center" wrapText="1"/>
    </xf>
    <xf numFmtId="0" fontId="0" fillId="4" borderId="32" xfId="0" applyFill="1" applyBorder="1" applyAlignment="1">
      <alignment vertical="center"/>
    </xf>
    <xf numFmtId="0" fontId="16" fillId="2" borderId="0" xfId="0" applyFont="1" applyFill="1" applyAlignment="1">
      <alignment vertical="top"/>
    </xf>
    <xf numFmtId="0" fontId="18" fillId="0" borderId="0" xfId="0" applyFont="1" applyAlignment="1">
      <alignment vertical="top"/>
    </xf>
    <xf numFmtId="0" fontId="18" fillId="2" borderId="0" xfId="0" applyFont="1" applyFill="1" applyAlignment="1">
      <alignment vertical="top"/>
    </xf>
    <xf numFmtId="0" fontId="26" fillId="0" borderId="0" xfId="0" applyFont="1" applyAlignment="1">
      <alignment horizontal="center"/>
    </xf>
    <xf numFmtId="0" fontId="26" fillId="0" borderId="0" xfId="0" applyFont="1" applyAlignment="1">
      <alignment horizontal="center" wrapText="1"/>
    </xf>
    <xf numFmtId="0" fontId="4" fillId="6" borderId="31" xfId="0" applyFont="1" applyFill="1" applyBorder="1" applyAlignment="1">
      <alignment horizontal="center" vertical="center" wrapText="1"/>
    </xf>
    <xf numFmtId="0" fontId="16" fillId="2" borderId="0" xfId="0" applyFont="1" applyFill="1" applyAlignment="1">
      <alignment vertical="center"/>
    </xf>
    <xf numFmtId="0" fontId="5" fillId="4" borderId="32" xfId="0" applyFont="1" applyFill="1" applyBorder="1" applyAlignment="1">
      <alignment horizontal="left" vertical="center"/>
    </xf>
    <xf numFmtId="0" fontId="16" fillId="0" borderId="0" xfId="0" applyFont="1" applyAlignment="1">
      <alignment horizontal="left" vertical="top" wrapText="1"/>
    </xf>
    <xf numFmtId="0" fontId="16" fillId="0" borderId="8" xfId="0" applyFont="1" applyBorder="1" applyAlignment="1">
      <alignment horizontal="left" vertical="top" wrapText="1"/>
    </xf>
    <xf numFmtId="0" fontId="0" fillId="0" borderId="0" xfId="0" applyAlignment="1" applyProtection="1">
      <alignment vertical="center" wrapText="1"/>
      <protection locked="0"/>
    </xf>
    <xf numFmtId="164" fontId="0" fillId="0" borderId="0" xfId="0" applyNumberFormat="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165" fontId="0" fillId="0" borderId="0" xfId="0" applyNumberFormat="1" applyAlignment="1" applyProtection="1">
      <alignment horizontal="center" vertical="center"/>
      <protection locked="0"/>
    </xf>
    <xf numFmtId="0" fontId="29" fillId="2" borderId="0" xfId="0" applyFont="1" applyFill="1" applyAlignment="1">
      <alignment horizontal="left" vertical="top"/>
    </xf>
    <xf numFmtId="0" fontId="30" fillId="0" borderId="0" xfId="0" applyFont="1" applyAlignment="1">
      <alignment horizontal="right" vertical="center"/>
    </xf>
    <xf numFmtId="0" fontId="20" fillId="0" borderId="0" xfId="0" applyFont="1" applyAlignment="1">
      <alignment vertical="center"/>
    </xf>
    <xf numFmtId="0" fontId="22" fillId="2" borderId="0" xfId="0" applyFont="1" applyFill="1" applyAlignment="1">
      <alignment horizontal="right" vertical="center" wrapText="1"/>
    </xf>
    <xf numFmtId="0" fontId="9" fillId="2" borderId="2" xfId="0" applyFont="1" applyFill="1" applyBorder="1" applyAlignment="1">
      <alignment horizontal="right" vertical="center" wrapText="1"/>
    </xf>
    <xf numFmtId="0" fontId="9" fillId="2" borderId="6" xfId="0" applyFont="1" applyFill="1" applyBorder="1" applyAlignment="1">
      <alignment horizontal="right" vertical="center" wrapText="1"/>
    </xf>
    <xf numFmtId="0" fontId="31" fillId="0" borderId="0" xfId="0" applyFont="1" applyAlignment="1">
      <alignment horizontal="left" vertical="center"/>
    </xf>
    <xf numFmtId="165" fontId="0" fillId="0" borderId="7" xfId="0" applyNumberFormat="1" applyBorder="1" applyAlignment="1" applyProtection="1">
      <alignment horizontal="center" vertical="center" wrapText="1"/>
      <protection locked="0"/>
    </xf>
    <xf numFmtId="165" fontId="0" fillId="5" borderId="7" xfId="0" applyNumberFormat="1" applyFill="1" applyBorder="1" applyAlignment="1" applyProtection="1">
      <alignment horizontal="center" vertical="center"/>
      <protection locked="0"/>
    </xf>
    <xf numFmtId="0" fontId="32" fillId="2" borderId="0" xfId="0" applyFont="1" applyFill="1" applyAlignment="1">
      <alignment vertical="center"/>
    </xf>
    <xf numFmtId="0" fontId="0" fillId="4" borderId="36" xfId="0" applyFill="1" applyBorder="1" applyAlignment="1">
      <alignment vertical="center"/>
    </xf>
    <xf numFmtId="0" fontId="2" fillId="0" borderId="37" xfId="1" applyBorder="1"/>
    <xf numFmtId="0" fontId="2" fillId="0" borderId="30" xfId="1" applyBorder="1"/>
    <xf numFmtId="0" fontId="37" fillId="0" borderId="0" xfId="0" applyFont="1" applyAlignment="1">
      <alignment horizontal="left" vertical="center" wrapText="1"/>
    </xf>
    <xf numFmtId="0" fontId="37" fillId="0" borderId="0" xfId="0" applyFont="1" applyAlignment="1">
      <alignment horizontal="left" vertical="center"/>
    </xf>
    <xf numFmtId="0" fontId="13" fillId="3" borderId="0" xfId="0" applyFont="1" applyFill="1" applyAlignment="1">
      <alignment horizontal="center" vertical="center"/>
    </xf>
    <xf numFmtId="0" fontId="0" fillId="3" borderId="0" xfId="0" applyFill="1" applyAlignment="1">
      <alignment horizontal="center" vertical="center" wrapText="1"/>
    </xf>
    <xf numFmtId="0" fontId="0" fillId="0" borderId="0" xfId="0" applyAlignment="1">
      <alignment horizontal="center" vertical="center" wrapText="1"/>
    </xf>
    <xf numFmtId="0" fontId="13" fillId="3" borderId="0" xfId="0" applyFont="1" applyFill="1" applyAlignment="1">
      <alignment horizontal="center" vertical="center" wrapText="1"/>
    </xf>
    <xf numFmtId="0" fontId="21" fillId="3" borderId="11" xfId="0" applyFont="1" applyFill="1" applyBorder="1" applyAlignment="1">
      <alignment horizontal="center" vertical="center" wrapText="1"/>
    </xf>
    <xf numFmtId="0" fontId="11" fillId="0" borderId="30" xfId="0" applyFont="1" applyBorder="1" applyAlignment="1">
      <alignment vertical="center" wrapText="1"/>
    </xf>
    <xf numFmtId="0" fontId="16" fillId="0" borderId="30" xfId="0" applyFont="1" applyBorder="1" applyAlignment="1">
      <alignment vertical="top"/>
    </xf>
    <xf numFmtId="0" fontId="9" fillId="13" borderId="33" xfId="0" applyFont="1" applyFill="1" applyBorder="1" applyAlignment="1">
      <alignment horizontal="right" vertical="center" wrapText="1"/>
    </xf>
    <xf numFmtId="0" fontId="0" fillId="13" borderId="33" xfId="0" applyFill="1" applyBorder="1" applyAlignment="1">
      <alignment horizontal="center" vertical="center"/>
    </xf>
    <xf numFmtId="0" fontId="14" fillId="11" borderId="15" xfId="1" applyFont="1" applyFill="1" applyBorder="1" applyAlignment="1">
      <alignment vertical="center" wrapText="1"/>
    </xf>
    <xf numFmtId="0" fontId="14" fillId="0" borderId="12" xfId="1" applyFont="1" applyBorder="1" applyAlignment="1">
      <alignment vertical="center" wrapText="1"/>
    </xf>
    <xf numFmtId="0" fontId="41" fillId="8" borderId="11" xfId="0" applyFont="1" applyFill="1" applyBorder="1" applyAlignment="1">
      <alignment horizontal="center" vertical="center" wrapText="1"/>
    </xf>
    <xf numFmtId="0" fontId="41" fillId="7" borderId="11" xfId="0" applyFont="1" applyFill="1" applyBorder="1" applyAlignment="1">
      <alignment horizontal="center" vertical="center" wrapText="1"/>
    </xf>
    <xf numFmtId="0" fontId="41" fillId="14" borderId="11" xfId="0" applyFont="1" applyFill="1" applyBorder="1" applyAlignment="1">
      <alignment horizontal="center" vertical="center" wrapText="1"/>
    </xf>
    <xf numFmtId="0" fontId="41" fillId="4" borderId="16" xfId="0" applyFont="1" applyFill="1" applyBorder="1" applyAlignment="1">
      <alignment horizontal="center" vertical="center" wrapText="1"/>
    </xf>
    <xf numFmtId="0" fontId="0" fillId="0" borderId="30" xfId="0" applyBorder="1"/>
    <xf numFmtId="0" fontId="44" fillId="0" borderId="0" xfId="0" applyFont="1" applyAlignment="1">
      <alignment horizontal="center" vertical="center"/>
    </xf>
    <xf numFmtId="0" fontId="45" fillId="0" borderId="0" xfId="0" applyFont="1"/>
    <xf numFmtId="0" fontId="12" fillId="10" borderId="13" xfId="1" applyFont="1" applyFill="1" applyBorder="1" applyAlignment="1">
      <alignment horizontal="left" vertical="center" wrapText="1"/>
    </xf>
    <xf numFmtId="0" fontId="0" fillId="15" borderId="14" xfId="1" applyFont="1" applyFill="1" applyBorder="1" applyAlignment="1">
      <alignment horizontal="left" vertical="center" wrapText="1"/>
    </xf>
    <xf numFmtId="0" fontId="4" fillId="15" borderId="14" xfId="1" applyFont="1" applyFill="1" applyBorder="1" applyAlignment="1">
      <alignment horizontal="center" vertical="center" wrapText="1"/>
    </xf>
    <xf numFmtId="0" fontId="14" fillId="11" borderId="39" xfId="1" applyFont="1" applyFill="1" applyBorder="1" applyAlignment="1">
      <alignment vertical="center" wrapText="1"/>
    </xf>
    <xf numFmtId="0" fontId="14" fillId="11" borderId="40" xfId="1" applyFont="1" applyFill="1" applyBorder="1" applyAlignment="1">
      <alignment vertical="center" wrapText="1"/>
    </xf>
    <xf numFmtId="0" fontId="14" fillId="11" borderId="15" xfId="1" applyFont="1" applyFill="1" applyBorder="1" applyAlignment="1">
      <alignment horizontal="left" vertical="center" wrapText="1"/>
    </xf>
    <xf numFmtId="165" fontId="0" fillId="12" borderId="5" xfId="0" applyNumberFormat="1" applyFill="1" applyBorder="1" applyAlignment="1" applyProtection="1">
      <alignment horizontal="center" vertical="center" wrapText="1"/>
      <protection locked="0"/>
    </xf>
    <xf numFmtId="165" fontId="0" fillId="0" borderId="41" xfId="0" applyNumberFormat="1" applyBorder="1" applyAlignment="1" applyProtection="1">
      <alignment horizontal="center" vertical="center"/>
      <protection locked="0"/>
    </xf>
    <xf numFmtId="0" fontId="9" fillId="2" borderId="42" xfId="0" applyFont="1" applyFill="1" applyBorder="1" applyAlignment="1">
      <alignment horizontal="right" vertical="center" wrapText="1"/>
    </xf>
    <xf numFmtId="165" fontId="0" fillId="12" borderId="3" xfId="0" applyNumberFormat="1" applyFill="1" applyBorder="1" applyAlignment="1" applyProtection="1">
      <alignment horizontal="center" vertical="center" wrapText="1"/>
      <protection locked="0"/>
    </xf>
    <xf numFmtId="0" fontId="14" fillId="0" borderId="11" xfId="1" applyFont="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9" fillId="0" borderId="2" xfId="0" applyFont="1" applyBorder="1" applyAlignment="1">
      <alignment horizontal="right" vertical="center" wrapText="1"/>
    </xf>
    <xf numFmtId="0" fontId="48" fillId="2" borderId="30" xfId="0" applyFont="1" applyFill="1" applyBorder="1" applyAlignment="1">
      <alignment vertical="center"/>
    </xf>
    <xf numFmtId="49" fontId="0" fillId="12" borderId="3" xfId="0" applyNumberFormat="1" applyFill="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49" fontId="0" fillId="5" borderId="7" xfId="0" applyNumberFormat="1" applyFill="1" applyBorder="1" applyAlignment="1" applyProtection="1">
      <alignment horizontal="center" vertical="center" wrapText="1"/>
      <protection locked="0"/>
    </xf>
    <xf numFmtId="49" fontId="0" fillId="0" borderId="7" xfId="0" applyNumberFormat="1" applyBorder="1" applyAlignment="1" applyProtection="1">
      <alignment horizontal="center" vertical="center" wrapText="1"/>
      <protection locked="0"/>
    </xf>
    <xf numFmtId="0" fontId="16" fillId="2" borderId="1" xfId="0" applyFont="1" applyFill="1" applyBorder="1" applyAlignment="1">
      <alignment vertical="top"/>
    </xf>
    <xf numFmtId="0" fontId="16" fillId="0" borderId="0" xfId="0" applyFont="1" applyAlignment="1">
      <alignment vertical="top"/>
    </xf>
    <xf numFmtId="0" fontId="0" fillId="2" borderId="30" xfId="0" applyFill="1" applyBorder="1"/>
    <xf numFmtId="0" fontId="0" fillId="2" borderId="0" xfId="0" applyFill="1"/>
    <xf numFmtId="0" fontId="4" fillId="2" borderId="1" xfId="0" applyFont="1" applyFill="1" applyBorder="1"/>
    <xf numFmtId="0" fontId="0" fillId="2" borderId="1" xfId="0" applyFill="1" applyBorder="1" applyAlignment="1">
      <alignment horizontal="right"/>
    </xf>
    <xf numFmtId="0" fontId="42" fillId="3" borderId="10" xfId="0" applyFont="1" applyFill="1" applyBorder="1" applyAlignment="1">
      <alignment horizontal="center" vertical="center" wrapText="1" readingOrder="1"/>
    </xf>
    <xf numFmtId="0" fontId="42" fillId="3" borderId="50" xfId="0" applyFont="1" applyFill="1" applyBorder="1" applyAlignment="1">
      <alignment horizontal="center" vertical="center" wrapText="1" readingOrder="1"/>
    </xf>
    <xf numFmtId="0" fontId="42" fillId="3" borderId="13" xfId="0" applyFont="1" applyFill="1" applyBorder="1" applyAlignment="1">
      <alignment horizontal="center" vertical="center" wrapText="1" readingOrder="1"/>
    </xf>
    <xf numFmtId="0" fontId="42" fillId="3" borderId="11" xfId="0" applyFont="1" applyFill="1" applyBorder="1" applyAlignment="1">
      <alignment horizontal="center" vertical="center" wrapText="1" readingOrder="1"/>
    </xf>
    <xf numFmtId="0" fontId="42" fillId="0" borderId="0" xfId="0" applyFont="1" applyAlignment="1">
      <alignment horizontal="left" vertical="center" readingOrder="1"/>
    </xf>
    <xf numFmtId="0" fontId="42" fillId="0" borderId="0" xfId="0" applyFont="1" applyAlignment="1">
      <alignment horizontal="left" vertical="center" wrapText="1" readingOrder="1"/>
    </xf>
    <xf numFmtId="167" fontId="6" fillId="0" borderId="0" xfId="5" applyNumberFormat="1" applyFont="1" applyFill="1" applyBorder="1" applyAlignment="1">
      <alignment horizontal="center" vertical="center" wrapText="1" readingOrder="1"/>
    </xf>
    <xf numFmtId="0" fontId="42" fillId="2" borderId="29" xfId="0" applyFont="1" applyFill="1" applyBorder="1" applyAlignment="1">
      <alignment wrapText="1" readingOrder="1"/>
    </xf>
    <xf numFmtId="0" fontId="42" fillId="16" borderId="29" xfId="0" applyFont="1" applyFill="1" applyBorder="1" applyAlignment="1">
      <alignment horizontal="right" vertical="center" wrapText="1" readingOrder="1"/>
    </xf>
    <xf numFmtId="44" fontId="44" fillId="16" borderId="0" xfId="4" applyFont="1" applyFill="1" applyBorder="1" applyAlignment="1">
      <alignment horizontal="center" vertical="center" wrapText="1" readingOrder="1"/>
    </xf>
    <xf numFmtId="9" fontId="44" fillId="16" borderId="0" xfId="5" applyFont="1" applyFill="1" applyBorder="1" applyAlignment="1">
      <alignment horizontal="center" vertical="center" wrapText="1" readingOrder="1"/>
    </xf>
    <xf numFmtId="166" fontId="49" fillId="2" borderId="0" xfId="0" applyNumberFormat="1" applyFont="1" applyFill="1" applyAlignment="1">
      <alignment vertical="top" wrapText="1" readingOrder="1"/>
    </xf>
    <xf numFmtId="0" fontId="50" fillId="2" borderId="0" xfId="0" applyFont="1" applyFill="1" applyAlignment="1">
      <alignment wrapText="1"/>
    </xf>
    <xf numFmtId="0" fontId="8" fillId="2" borderId="1" xfId="0" applyFont="1" applyFill="1" applyBorder="1"/>
    <xf numFmtId="0" fontId="8" fillId="2" borderId="0" xfId="0" applyFont="1" applyFill="1"/>
    <xf numFmtId="0" fontId="51" fillId="2" borderId="0" xfId="0" applyFont="1" applyFill="1" applyAlignment="1">
      <alignment horizontal="left"/>
    </xf>
    <xf numFmtId="0" fontId="52" fillId="2" borderId="0" xfId="0" applyFont="1" applyFill="1" applyAlignment="1">
      <alignment horizontal="left"/>
    </xf>
    <xf numFmtId="0" fontId="42" fillId="17" borderId="16" xfId="0" applyFont="1" applyFill="1" applyBorder="1" applyAlignment="1">
      <alignment horizontal="center" vertical="center" wrapText="1" readingOrder="1"/>
    </xf>
    <xf numFmtId="0" fontId="42" fillId="18" borderId="44" xfId="0" applyFont="1" applyFill="1" applyBorder="1" applyAlignment="1">
      <alignment horizontal="center" vertical="center" wrapText="1" readingOrder="1"/>
    </xf>
    <xf numFmtId="44" fontId="42" fillId="2" borderId="0" xfId="4" applyFont="1" applyFill="1" applyBorder="1" applyAlignment="1">
      <alignment horizontal="center" vertical="center" wrapText="1" readingOrder="1"/>
    </xf>
    <xf numFmtId="166" fontId="53" fillId="2" borderId="0" xfId="0" applyNumberFormat="1" applyFont="1" applyFill="1" applyAlignment="1">
      <alignment horizontal="right" vertical="center" wrapText="1" readingOrder="1"/>
    </xf>
    <xf numFmtId="0" fontId="6" fillId="2" borderId="0" xfId="0" applyFont="1" applyFill="1" applyAlignment="1">
      <alignment vertical="center" wrapText="1" readingOrder="1"/>
    </xf>
    <xf numFmtId="166" fontId="6" fillId="2" borderId="0" xfId="0" applyNumberFormat="1" applyFont="1" applyFill="1" applyAlignment="1">
      <alignment horizontal="right" vertical="center" wrapText="1" readingOrder="1"/>
    </xf>
    <xf numFmtId="166" fontId="49" fillId="2" borderId="0" xfId="0" applyNumberFormat="1" applyFont="1" applyFill="1" applyAlignment="1">
      <alignment horizontal="right" vertical="center" wrapText="1" readingOrder="1"/>
    </xf>
    <xf numFmtId="166" fontId="6" fillId="2" borderId="1" xfId="0" applyNumberFormat="1" applyFont="1" applyFill="1" applyBorder="1" applyAlignment="1">
      <alignment horizontal="right" vertical="center" wrapText="1" readingOrder="1"/>
    </xf>
    <xf numFmtId="0" fontId="6" fillId="0" borderId="24" xfId="0" applyFont="1" applyBorder="1" applyAlignment="1">
      <alignment vertical="center" readingOrder="1"/>
    </xf>
    <xf numFmtId="0" fontId="7" fillId="0" borderId="23" xfId="0" applyFont="1" applyBorder="1" applyAlignment="1">
      <alignment vertical="top"/>
    </xf>
    <xf numFmtId="0" fontId="6" fillId="0" borderId="26" xfId="0" applyFont="1" applyBorder="1" applyAlignment="1">
      <alignment horizontal="left" vertical="center" wrapText="1"/>
    </xf>
    <xf numFmtId="0" fontId="54" fillId="0" borderId="25" xfId="0" applyFont="1" applyBorder="1" applyAlignment="1">
      <alignment horizontal="left" vertical="center" wrapText="1"/>
    </xf>
    <xf numFmtId="0" fontId="6" fillId="0" borderId="46" xfId="0" applyFont="1" applyBorder="1" applyAlignment="1">
      <alignment vertical="center" wrapText="1" readingOrder="1"/>
    </xf>
    <xf numFmtId="0" fontId="7" fillId="0" borderId="47" xfId="0" applyFont="1" applyBorder="1" applyAlignment="1">
      <alignment vertical="top" wrapText="1"/>
    </xf>
    <xf numFmtId="166" fontId="53" fillId="0" borderId="0" xfId="0" applyNumberFormat="1" applyFont="1" applyAlignment="1">
      <alignment horizontal="right" vertical="center" wrapText="1" readingOrder="1"/>
    </xf>
    <xf numFmtId="0" fontId="7" fillId="0" borderId="0" xfId="0" applyFont="1" applyAlignment="1">
      <alignment vertical="top" wrapText="1"/>
    </xf>
    <xf numFmtId="166" fontId="42" fillId="0" borderId="0" xfId="0" applyNumberFormat="1" applyFont="1" applyAlignment="1">
      <alignment horizontal="right" vertical="center" wrapText="1" readingOrder="1"/>
    </xf>
    <xf numFmtId="166" fontId="6" fillId="0" borderId="0" xfId="0" applyNumberFormat="1" applyFont="1" applyAlignment="1">
      <alignment horizontal="right" vertical="center" wrapText="1" readingOrder="1"/>
    </xf>
    <xf numFmtId="0" fontId="53" fillId="2" borderId="0" xfId="0" applyFont="1" applyFill="1" applyAlignment="1">
      <alignment horizontal="right" vertical="center" wrapText="1" readingOrder="1"/>
    </xf>
    <xf numFmtId="0" fontId="55" fillId="2" borderId="0" xfId="2" applyFont="1" applyFill="1" applyAlignment="1">
      <alignment horizontal="left" vertical="top" wrapText="1"/>
    </xf>
    <xf numFmtId="0" fontId="0" fillId="2" borderId="1" xfId="0" applyFill="1" applyBorder="1"/>
    <xf numFmtId="0" fontId="6" fillId="2" borderId="0" xfId="0" applyFont="1" applyFill="1" applyAlignment="1">
      <alignment horizontal="left" vertical="center" wrapText="1" readingOrder="1"/>
    </xf>
    <xf numFmtId="0" fontId="7" fillId="0" borderId="0" xfId="0" applyFont="1" applyAlignment="1">
      <alignment horizontal="right" vertical="top" wrapText="1"/>
    </xf>
    <xf numFmtId="0" fontId="42" fillId="0" borderId="0" xfId="0" applyFont="1" applyAlignment="1">
      <alignment horizontal="right" vertical="center" wrapText="1" readingOrder="1"/>
    </xf>
    <xf numFmtId="0" fontId="56" fillId="3" borderId="0" xfId="0" applyFont="1" applyFill="1" applyAlignment="1">
      <alignment vertical="top" wrapText="1"/>
    </xf>
    <xf numFmtId="0" fontId="6" fillId="0" borderId="0" xfId="0" applyFont="1" applyAlignment="1">
      <alignment horizontal="left" vertical="center" readingOrder="1"/>
    </xf>
    <xf numFmtId="44" fontId="42" fillId="0" borderId="0" xfId="4" applyFont="1" applyFill="1" applyBorder="1" applyAlignment="1">
      <alignment horizontal="left" vertical="center" wrapText="1" readingOrder="1"/>
    </xf>
    <xf numFmtId="0" fontId="6" fillId="0" borderId="46" xfId="0" applyFont="1" applyBorder="1" applyAlignment="1">
      <alignment vertical="center" readingOrder="1"/>
    </xf>
    <xf numFmtId="0" fontId="42" fillId="18" borderId="51" xfId="0" applyFont="1" applyFill="1" applyBorder="1" applyAlignment="1">
      <alignment horizontal="center" vertical="center" wrapText="1" readingOrder="1"/>
    </xf>
    <xf numFmtId="0" fontId="5" fillId="2" borderId="49" xfId="0" applyFont="1" applyFill="1" applyBorder="1" applyAlignment="1">
      <alignment vertical="top" wrapText="1"/>
    </xf>
    <xf numFmtId="0" fontId="6" fillId="0" borderId="0" xfId="0" applyFont="1" applyAlignment="1">
      <alignment horizontal="left" vertical="center" wrapText="1" readingOrder="1"/>
    </xf>
    <xf numFmtId="166" fontId="6" fillId="3" borderId="0" xfId="0" applyNumberFormat="1" applyFont="1" applyFill="1" applyAlignment="1">
      <alignment horizontal="center" vertical="center" wrapText="1" readingOrder="1"/>
    </xf>
    <xf numFmtId="0" fontId="6" fillId="3" borderId="0" xfId="0" applyFont="1" applyFill="1" applyAlignment="1">
      <alignment horizontal="left" vertical="center" wrapText="1" readingOrder="1"/>
    </xf>
    <xf numFmtId="0" fontId="6" fillId="0" borderId="26" xfId="0" applyFont="1" applyBorder="1" applyAlignment="1">
      <alignment horizontal="left" vertical="center"/>
    </xf>
    <xf numFmtId="0" fontId="0" fillId="0" borderId="1" xfId="0" applyBorder="1"/>
    <xf numFmtId="166" fontId="42" fillId="0" borderId="1" xfId="0" applyNumberFormat="1" applyFont="1" applyBorder="1" applyAlignment="1">
      <alignment horizontal="right" vertical="center" wrapText="1" readingOrder="1"/>
    </xf>
    <xf numFmtId="0" fontId="0" fillId="2" borderId="1" xfId="0" applyFill="1" applyBorder="1" applyAlignment="1">
      <alignment horizontal="left"/>
    </xf>
    <xf numFmtId="0" fontId="53" fillId="0" borderId="0" xfId="0" applyFont="1" applyAlignment="1">
      <alignment horizontal="center" vertical="center" wrapText="1" readingOrder="1"/>
    </xf>
    <xf numFmtId="0" fontId="42" fillId="3" borderId="21" xfId="0" applyFont="1" applyFill="1" applyBorder="1" applyAlignment="1">
      <alignment horizontal="center" vertical="center" wrapText="1" readingOrder="1"/>
    </xf>
    <xf numFmtId="166" fontId="35" fillId="4" borderId="11" xfId="0" applyNumberFormat="1" applyFont="1" applyFill="1" applyBorder="1" applyAlignment="1">
      <alignment horizontal="left" vertical="center" wrapText="1" readingOrder="1"/>
    </xf>
    <xf numFmtId="0" fontId="8" fillId="2" borderId="11" xfId="0" applyFont="1" applyFill="1" applyBorder="1"/>
    <xf numFmtId="0" fontId="42" fillId="17" borderId="11" xfId="0" applyFont="1" applyFill="1" applyBorder="1" applyAlignment="1">
      <alignment horizontal="center" vertical="center" wrapText="1" readingOrder="1"/>
    </xf>
    <xf numFmtId="0" fontId="6" fillId="10" borderId="52" xfId="0" applyFont="1" applyFill="1" applyBorder="1" applyAlignment="1">
      <alignment vertical="center" wrapText="1" readingOrder="1"/>
    </xf>
    <xf numFmtId="0" fontId="57" fillId="10" borderId="53" xfId="0" applyFont="1" applyFill="1" applyBorder="1" applyAlignment="1">
      <alignment vertical="top" wrapText="1"/>
    </xf>
    <xf numFmtId="0" fontId="58" fillId="17" borderId="54" xfId="0" applyFont="1" applyFill="1" applyBorder="1" applyAlignment="1">
      <alignment horizontal="center" vertical="center" wrapText="1" readingOrder="1"/>
    </xf>
    <xf numFmtId="0" fontId="59" fillId="0" borderId="0" xfId="0" applyFont="1" applyAlignment="1">
      <alignment vertical="center"/>
    </xf>
    <xf numFmtId="0" fontId="59" fillId="0" borderId="0" xfId="0" applyFont="1" applyAlignment="1">
      <alignment horizontal="left" vertical="center"/>
    </xf>
    <xf numFmtId="0" fontId="13" fillId="2" borderId="11" xfId="0" applyFont="1" applyFill="1" applyBorder="1" applyAlignment="1">
      <alignment horizontal="center" vertical="center" wrapText="1" readingOrder="1"/>
    </xf>
    <xf numFmtId="166" fontId="6" fillId="2" borderId="36" xfId="0" applyNumberFormat="1" applyFont="1" applyFill="1" applyBorder="1" applyAlignment="1">
      <alignment vertical="top" wrapText="1" readingOrder="1"/>
    </xf>
    <xf numFmtId="0" fontId="42" fillId="2" borderId="0" xfId="0" applyFont="1" applyFill="1" applyAlignment="1">
      <alignment horizontal="right" vertical="top" wrapText="1" readingOrder="1"/>
    </xf>
    <xf numFmtId="44" fontId="42" fillId="2" borderId="0" xfId="4" applyFont="1" applyFill="1" applyBorder="1" applyAlignment="1">
      <alignment horizontal="center" vertical="top" wrapText="1" readingOrder="1"/>
    </xf>
    <xf numFmtId="0" fontId="0" fillId="10" borderId="11" xfId="0" applyFill="1" applyBorder="1" applyAlignment="1">
      <alignment vertical="center" wrapText="1"/>
    </xf>
    <xf numFmtId="0" fontId="11" fillId="0" borderId="38" xfId="0" applyFont="1" applyBorder="1" applyAlignment="1">
      <alignment vertical="center" wrapText="1"/>
    </xf>
    <xf numFmtId="0" fontId="11" fillId="3" borderId="57" xfId="0" applyFont="1" applyFill="1" applyBorder="1" applyAlignment="1">
      <alignment horizontal="center" vertical="center" wrapText="1"/>
    </xf>
    <xf numFmtId="0" fontId="43" fillId="3" borderId="58" xfId="0" applyFont="1" applyFill="1" applyBorder="1" applyAlignment="1">
      <alignment horizontal="center" vertical="center" wrapText="1"/>
    </xf>
    <xf numFmtId="0" fontId="41" fillId="8" borderId="60" xfId="0" applyFont="1" applyFill="1" applyBorder="1" applyAlignment="1">
      <alignment horizontal="center" vertical="center" wrapText="1"/>
    </xf>
    <xf numFmtId="0" fontId="41" fillId="4" borderId="60" xfId="0" applyFont="1" applyFill="1" applyBorder="1" applyAlignment="1">
      <alignment horizontal="center" vertical="center" wrapText="1"/>
    </xf>
    <xf numFmtId="0" fontId="41" fillId="14" borderId="60" xfId="0" applyFont="1" applyFill="1" applyBorder="1" applyAlignment="1">
      <alignment horizontal="center" vertical="center" wrapText="1"/>
    </xf>
    <xf numFmtId="0" fontId="41" fillId="7" borderId="60" xfId="0" applyFont="1" applyFill="1" applyBorder="1" applyAlignment="1">
      <alignment horizontal="center" vertical="center" wrapText="1"/>
    </xf>
    <xf numFmtId="0" fontId="41" fillId="4" borderId="63" xfId="0" applyFont="1" applyFill="1" applyBorder="1" applyAlignment="1">
      <alignment horizontal="center" vertical="center" wrapText="1"/>
    </xf>
    <xf numFmtId="0" fontId="0" fillId="3" borderId="57" xfId="0" applyFill="1" applyBorder="1" applyAlignment="1">
      <alignment horizontal="center" vertical="center"/>
    </xf>
    <xf numFmtId="0" fontId="55" fillId="0" borderId="55" xfId="0" applyFont="1" applyBorder="1" applyAlignment="1">
      <alignment horizontal="center" vertical="center" wrapText="1"/>
    </xf>
    <xf numFmtId="0" fontId="55" fillId="0" borderId="56" xfId="0" applyFont="1" applyBorder="1" applyAlignment="1">
      <alignment horizontal="right" vertical="center" wrapText="1"/>
    </xf>
    <xf numFmtId="0" fontId="55" fillId="0" borderId="59" xfId="0" applyFont="1" applyBorder="1" applyAlignment="1">
      <alignment horizontal="right" vertical="center" wrapText="1"/>
    </xf>
    <xf numFmtId="0" fontId="55" fillId="0" borderId="62" xfId="0" applyFont="1" applyBorder="1" applyAlignment="1">
      <alignment horizontal="center" vertical="center" wrapText="1"/>
    </xf>
    <xf numFmtId="0" fontId="55" fillId="0" borderId="61" xfId="0" applyFont="1" applyBorder="1" applyAlignment="1">
      <alignment horizontal="right" vertical="center" wrapText="1"/>
    </xf>
    <xf numFmtId="0" fontId="12" fillId="15" borderId="14" xfId="1" applyFont="1" applyFill="1" applyBorder="1" applyAlignment="1">
      <alignment horizontal="center" vertical="center" wrapText="1"/>
    </xf>
    <xf numFmtId="0" fontId="60" fillId="3" borderId="0" xfId="1" applyFont="1" applyFill="1" applyAlignment="1">
      <alignment horizontal="center" vertical="center" wrapText="1"/>
    </xf>
    <xf numFmtId="0" fontId="13" fillId="3" borderId="65" xfId="0" applyFont="1" applyFill="1" applyBorder="1" applyAlignment="1">
      <alignment horizontal="center" vertical="center"/>
    </xf>
    <xf numFmtId="0" fontId="2" fillId="0" borderId="0" xfId="1" applyAlignment="1">
      <alignment vertical="center"/>
    </xf>
    <xf numFmtId="0" fontId="9" fillId="3" borderId="0" xfId="0" applyFont="1" applyFill="1" applyAlignment="1">
      <alignment horizontal="center" vertical="center" wrapText="1"/>
    </xf>
    <xf numFmtId="0" fontId="13" fillId="3" borderId="67" xfId="0" applyFont="1" applyFill="1" applyBorder="1" applyAlignment="1">
      <alignment horizontal="center" vertical="center" wrapText="1"/>
    </xf>
    <xf numFmtId="0" fontId="4" fillId="3" borderId="68" xfId="0" applyFont="1" applyFill="1" applyBorder="1" applyAlignment="1">
      <alignment horizontal="center" vertical="center" wrapText="1"/>
    </xf>
    <xf numFmtId="0" fontId="5" fillId="2" borderId="72" xfId="0" applyFont="1" applyFill="1" applyBorder="1" applyAlignment="1">
      <alignment vertical="center"/>
    </xf>
    <xf numFmtId="0" fontId="42" fillId="19" borderId="69" xfId="0" applyFont="1" applyFill="1" applyBorder="1" applyAlignment="1" applyProtection="1">
      <alignment horizontal="center" vertical="center" wrapText="1"/>
      <protection locked="0"/>
    </xf>
    <xf numFmtId="0" fontId="63" fillId="19" borderId="66" xfId="0" applyFont="1" applyFill="1" applyBorder="1" applyAlignment="1" applyProtection="1">
      <alignment horizontal="center" vertical="center" wrapText="1"/>
      <protection locked="0"/>
    </xf>
    <xf numFmtId="0" fontId="42" fillId="19" borderId="66" xfId="0" applyFont="1" applyFill="1" applyBorder="1" applyAlignment="1" applyProtection="1">
      <alignment horizontal="center" vertical="center" wrapText="1"/>
      <protection locked="0"/>
    </xf>
    <xf numFmtId="0" fontId="42" fillId="19" borderId="70" xfId="0" applyFont="1" applyFill="1" applyBorder="1" applyAlignment="1" applyProtection="1">
      <alignment horizontal="center" vertical="center" wrapText="1"/>
      <protection locked="0"/>
    </xf>
    <xf numFmtId="0" fontId="32" fillId="2" borderId="0" xfId="0" applyFont="1" applyFill="1" applyAlignment="1">
      <alignment horizontal="left" vertical="center"/>
    </xf>
    <xf numFmtId="0" fontId="42" fillId="2" borderId="0" xfId="0" applyFont="1" applyFill="1" applyAlignment="1">
      <alignment horizontal="right" vertical="center" wrapText="1" readingOrder="1"/>
    </xf>
    <xf numFmtId="0" fontId="7" fillId="2" borderId="0" xfId="0" applyFont="1" applyFill="1" applyAlignment="1">
      <alignment vertical="top" wrapText="1"/>
    </xf>
    <xf numFmtId="0" fontId="27" fillId="11" borderId="0" xfId="0" applyFont="1" applyFill="1" applyAlignment="1">
      <alignment horizontal="center" vertical="center"/>
    </xf>
    <xf numFmtId="0" fontId="1" fillId="0" borderId="0" xfId="1" applyFont="1" applyAlignment="1">
      <alignment vertical="center"/>
    </xf>
    <xf numFmtId="0" fontId="1" fillId="0" borderId="0" xfId="1" applyFont="1"/>
    <xf numFmtId="0" fontId="0" fillId="5" borderId="0" xfId="0" applyFill="1"/>
    <xf numFmtId="0" fontId="4" fillId="5" borderId="0" xfId="0" applyFont="1" applyFill="1" applyAlignment="1">
      <alignment horizontal="left" vertical="center"/>
    </xf>
    <xf numFmtId="0" fontId="4" fillId="5" borderId="0" xfId="2" applyFont="1" applyFill="1" applyAlignment="1">
      <alignment horizontal="left" vertical="top" wrapText="1"/>
    </xf>
    <xf numFmtId="0" fontId="4" fillId="5" borderId="0" xfId="0" applyFont="1" applyFill="1" applyAlignment="1">
      <alignment horizontal="left" vertical="center" indent="6"/>
    </xf>
    <xf numFmtId="0" fontId="0" fillId="5" borderId="0" xfId="2" applyFont="1" applyFill="1" applyAlignment="1">
      <alignment horizontal="left" vertical="top" wrapText="1"/>
    </xf>
    <xf numFmtId="0" fontId="4" fillId="5" borderId="0" xfId="0" applyFont="1" applyFill="1" applyAlignment="1">
      <alignment horizontal="left"/>
    </xf>
    <xf numFmtId="0" fontId="0" fillId="5" borderId="0" xfId="0" applyFill="1" applyAlignment="1">
      <alignment horizontal="center"/>
    </xf>
    <xf numFmtId="0" fontId="4" fillId="5" borderId="0" xfId="2" applyFont="1" applyFill="1"/>
    <xf numFmtId="0" fontId="0" fillId="5" borderId="0" xfId="2" applyFont="1" applyFill="1"/>
    <xf numFmtId="0" fontId="4" fillId="5" borderId="0" xfId="2" applyFont="1" applyFill="1" applyAlignment="1">
      <alignment horizontal="left"/>
    </xf>
    <xf numFmtId="0" fontId="0" fillId="5" borderId="0" xfId="2" applyFont="1" applyFill="1" applyAlignment="1">
      <alignment horizontal="center"/>
    </xf>
    <xf numFmtId="0" fontId="4" fillId="15" borderId="64" xfId="1" applyFont="1" applyFill="1" applyBorder="1" applyAlignment="1">
      <alignment horizontal="center" vertical="center" wrapText="1"/>
    </xf>
    <xf numFmtId="0" fontId="17" fillId="0" borderId="11" xfId="1" applyFont="1" applyBorder="1" applyAlignment="1" applyProtection="1">
      <alignment horizontal="center" vertical="center" wrapText="1"/>
      <protection locked="0"/>
    </xf>
    <xf numFmtId="0" fontId="17" fillId="2" borderId="73" xfId="1" applyFont="1" applyFill="1" applyBorder="1" applyAlignment="1" applyProtection="1">
      <alignment horizontal="center" vertical="center" wrapText="1"/>
      <protection locked="0"/>
    </xf>
    <xf numFmtId="0" fontId="12" fillId="10" borderId="74" xfId="1" applyFont="1" applyFill="1" applyBorder="1" applyAlignment="1">
      <alignment horizontal="left" vertical="center" wrapText="1"/>
    </xf>
    <xf numFmtId="0" fontId="17" fillId="0" borderId="16" xfId="1" applyFont="1" applyBorder="1" applyAlignment="1" applyProtection="1">
      <alignment horizontal="center" vertical="center" wrapText="1"/>
      <protection locked="0"/>
    </xf>
    <xf numFmtId="0" fontId="12" fillId="0" borderId="0" xfId="1" applyFont="1"/>
    <xf numFmtId="0" fontId="4" fillId="10" borderId="11" xfId="0" applyFont="1" applyFill="1" applyBorder="1" applyAlignment="1">
      <alignment horizontal="center" vertical="center" wrapText="1"/>
    </xf>
    <xf numFmtId="0" fontId="4" fillId="10" borderId="11" xfId="0" applyFont="1" applyFill="1" applyBorder="1" applyAlignment="1">
      <alignment horizontal="right" vertical="center" wrapText="1"/>
    </xf>
    <xf numFmtId="0" fontId="6" fillId="8" borderId="11"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66" fillId="2" borderId="34" xfId="0" applyFont="1" applyFill="1" applyBorder="1" applyAlignment="1">
      <alignment horizontal="left" vertical="center" wrapText="1" readingOrder="1"/>
    </xf>
    <xf numFmtId="0" fontId="40" fillId="0" borderId="0" xfId="1" applyFont="1" applyAlignment="1">
      <alignment horizontal="center" vertical="center"/>
    </xf>
    <xf numFmtId="165" fontId="0" fillId="0" borderId="5" xfId="0" applyNumberFormat="1" applyBorder="1" applyAlignment="1" applyProtection="1">
      <alignment horizontal="center" vertical="center"/>
      <protection locked="0"/>
    </xf>
    <xf numFmtId="0" fontId="67" fillId="0" borderId="30" xfId="0" applyFont="1" applyBorder="1" applyAlignment="1">
      <alignment vertical="center"/>
    </xf>
    <xf numFmtId="0" fontId="35" fillId="0" borderId="30" xfId="0" applyFont="1" applyBorder="1" applyAlignment="1">
      <alignment vertical="center"/>
    </xf>
    <xf numFmtId="0" fontId="5" fillId="2" borderId="71" xfId="0" applyFont="1" applyFill="1" applyBorder="1" applyAlignment="1">
      <alignment horizontal="center" vertical="center"/>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2" xfId="0" applyFont="1" applyFill="1" applyBorder="1" applyAlignment="1">
      <alignment horizontal="right" vertical="center" wrapText="1"/>
    </xf>
    <xf numFmtId="0" fontId="9" fillId="3" borderId="4" xfId="0" applyFont="1" applyFill="1" applyBorder="1" applyAlignment="1">
      <alignment horizontal="right" vertical="center" wrapText="1"/>
    </xf>
    <xf numFmtId="0" fontId="9" fillId="3" borderId="6" xfId="0" applyFont="1" applyFill="1" applyBorder="1" applyAlignment="1">
      <alignment horizontal="right" vertical="center" wrapText="1"/>
    </xf>
    <xf numFmtId="0" fontId="9" fillId="3" borderId="42" xfId="0" applyFont="1" applyFill="1" applyBorder="1" applyAlignment="1">
      <alignment horizontal="right" vertical="center" wrapText="1"/>
    </xf>
    <xf numFmtId="0" fontId="3" fillId="0" borderId="0" xfId="0" applyFont="1" applyAlignment="1">
      <alignment horizontal="center" vertical="center" wrapText="1"/>
    </xf>
    <xf numFmtId="49" fontId="0" fillId="0" borderId="0" xfId="0" applyNumberFormat="1" applyAlignment="1">
      <alignment horizontal="center" vertical="center" wrapText="1"/>
    </xf>
    <xf numFmtId="49" fontId="0" fillId="0" borderId="0" xfId="0" applyNumberFormat="1" applyAlignment="1">
      <alignment horizontal="center" vertical="center"/>
    </xf>
    <xf numFmtId="14" fontId="0" fillId="0" borderId="0" xfId="0" applyNumberFormat="1" applyAlignment="1">
      <alignment horizontal="center" vertical="center" wrapText="1"/>
    </xf>
    <xf numFmtId="14" fontId="0" fillId="0" borderId="0" xfId="0" applyNumberFormat="1" applyAlignment="1">
      <alignment horizontal="center" vertical="center"/>
    </xf>
    <xf numFmtId="0" fontId="68" fillId="2" borderId="30" xfId="0" applyFont="1" applyFill="1" applyBorder="1" applyAlignment="1">
      <alignment horizontal="right" vertical="center"/>
    </xf>
    <xf numFmtId="0" fontId="7" fillId="4" borderId="32" xfId="0" applyFont="1" applyFill="1" applyBorder="1" applyAlignment="1">
      <alignment vertical="center"/>
    </xf>
    <xf numFmtId="0" fontId="1" fillId="0" borderId="0" xfId="1" applyFont="1" applyAlignment="1">
      <alignment horizontal="left" vertical="center" wrapText="1"/>
    </xf>
    <xf numFmtId="0" fontId="1" fillId="0" borderId="0" xfId="1" applyFont="1" applyAlignment="1">
      <alignment horizontal="left" vertical="center"/>
    </xf>
    <xf numFmtId="0" fontId="2" fillId="0" borderId="0" xfId="1" applyAlignment="1">
      <alignment horizontal="left" wrapText="1"/>
    </xf>
    <xf numFmtId="0" fontId="12" fillId="0" borderId="0" xfId="1" applyFont="1" applyAlignment="1">
      <alignment horizontal="left" wrapText="1"/>
    </xf>
    <xf numFmtId="0" fontId="4" fillId="0" borderId="0" xfId="1" applyFont="1" applyAlignment="1">
      <alignment horizontal="left" vertical="center" wrapText="1"/>
    </xf>
    <xf numFmtId="0" fontId="42" fillId="9" borderId="11" xfId="1" applyFont="1" applyFill="1" applyBorder="1" applyAlignment="1">
      <alignment horizontal="center" vertical="center" wrapText="1"/>
    </xf>
    <xf numFmtId="0" fontId="42" fillId="8" borderId="11" xfId="1" applyFont="1" applyFill="1" applyBorder="1" applyAlignment="1">
      <alignment horizontal="center" vertical="center" wrapText="1"/>
    </xf>
    <xf numFmtId="0" fontId="42" fillId="7" borderId="11" xfId="1" applyFont="1" applyFill="1" applyBorder="1" applyAlignment="1">
      <alignment horizontal="center" vertical="center" wrapText="1"/>
    </xf>
    <xf numFmtId="0" fontId="42" fillId="4" borderId="11" xfId="1" applyFont="1" applyFill="1" applyBorder="1" applyAlignment="1">
      <alignment horizontal="center" vertical="center" wrapText="1"/>
    </xf>
    <xf numFmtId="0" fontId="4" fillId="0" borderId="37" xfId="0" applyFont="1" applyBorder="1" applyAlignment="1">
      <alignment vertical="center" wrapText="1"/>
    </xf>
    <xf numFmtId="0" fontId="4" fillId="10" borderId="12" xfId="0" applyFont="1" applyFill="1" applyBorder="1" applyAlignment="1">
      <alignment horizontal="right" vertical="center" wrapText="1"/>
    </xf>
    <xf numFmtId="0" fontId="4" fillId="0" borderId="0" xfId="0" applyFont="1" applyAlignment="1">
      <alignment vertical="center" wrapText="1"/>
    </xf>
    <xf numFmtId="0" fontId="4" fillId="0" borderId="11" xfId="0" applyFont="1" applyBorder="1" applyAlignment="1">
      <alignment vertical="center" wrapText="1"/>
    </xf>
    <xf numFmtId="0" fontId="4" fillId="0" borderId="0" xfId="0" applyFont="1" applyAlignment="1">
      <alignment horizontal="center" wrapText="1"/>
    </xf>
    <xf numFmtId="0" fontId="40" fillId="0" borderId="0" xfId="1" applyFont="1" applyAlignment="1">
      <alignment vertical="center"/>
    </xf>
    <xf numFmtId="166" fontId="35" fillId="4" borderId="35" xfId="0" applyNumberFormat="1" applyFont="1" applyFill="1" applyBorder="1" applyAlignment="1">
      <alignment horizontal="left" vertical="center" wrapText="1" readingOrder="1"/>
    </xf>
    <xf numFmtId="0" fontId="17" fillId="0" borderId="11" xfId="1" applyFont="1" applyBorder="1" applyAlignment="1">
      <alignment horizontal="center" vertical="center" wrapText="1"/>
    </xf>
    <xf numFmtId="0" fontId="42" fillId="0" borderId="27" xfId="0" applyFont="1" applyBorder="1" applyAlignment="1" applyProtection="1">
      <alignment vertical="center" wrapText="1" readingOrder="1"/>
      <protection locked="0"/>
    </xf>
    <xf numFmtId="0" fontId="6" fillId="0" borderId="27" xfId="0" applyFont="1" applyBorder="1" applyAlignment="1" applyProtection="1">
      <alignment vertical="center" wrapText="1" readingOrder="1"/>
      <protection locked="0"/>
    </xf>
    <xf numFmtId="0" fontId="8" fillId="0" borderId="27" xfId="0" applyFont="1" applyBorder="1" applyAlignment="1" applyProtection="1">
      <alignment vertical="top" wrapText="1"/>
      <protection locked="0"/>
    </xf>
    <xf numFmtId="44" fontId="6" fillId="0" borderId="27" xfId="4" applyFont="1" applyFill="1" applyBorder="1" applyAlignment="1" applyProtection="1">
      <alignment horizontal="left" vertical="center" wrapText="1" readingOrder="1"/>
      <protection locked="0"/>
    </xf>
    <xf numFmtId="0" fontId="7" fillId="0" borderId="27" xfId="0" applyFont="1" applyBorder="1" applyAlignment="1" applyProtection="1">
      <alignment vertical="top" wrapText="1"/>
      <protection locked="0"/>
    </xf>
    <xf numFmtId="0" fontId="0" fillId="0" borderId="27" xfId="0" applyBorder="1" applyProtection="1">
      <protection locked="0"/>
    </xf>
    <xf numFmtId="44" fontId="12" fillId="0" borderId="27" xfId="4" applyFont="1" applyFill="1" applyBorder="1" applyAlignment="1" applyProtection="1">
      <alignment horizontal="left"/>
      <protection locked="0"/>
    </xf>
    <xf numFmtId="44" fontId="6" fillId="0" borderId="24" xfId="4" applyFont="1" applyFill="1" applyBorder="1" applyAlignment="1" applyProtection="1">
      <alignment horizontal="left" vertical="center" wrapText="1" readingOrder="1"/>
      <protection locked="0"/>
    </xf>
    <xf numFmtId="44" fontId="6" fillId="0" borderId="22" xfId="4" applyFont="1" applyFill="1" applyBorder="1" applyAlignment="1" applyProtection="1">
      <alignment horizontal="left" vertical="center" wrapText="1" readingOrder="1"/>
      <protection locked="0"/>
    </xf>
    <xf numFmtId="44" fontId="6" fillId="0" borderId="48" xfId="4" applyFont="1" applyFill="1" applyBorder="1" applyAlignment="1" applyProtection="1">
      <alignment horizontal="left" vertical="center" wrapText="1" readingOrder="1"/>
      <protection locked="0"/>
    </xf>
    <xf numFmtId="44" fontId="6" fillId="0" borderId="0" xfId="4" applyFont="1" applyFill="1" applyBorder="1" applyAlignment="1" applyProtection="1">
      <alignment horizontal="left" vertical="center" wrapText="1" readingOrder="1"/>
      <protection locked="0"/>
    </xf>
    <xf numFmtId="0" fontId="55" fillId="5" borderId="43" xfId="2" applyFont="1" applyFill="1" applyBorder="1" applyProtection="1">
      <protection locked="0"/>
    </xf>
    <xf numFmtId="0" fontId="4" fillId="0" borderId="0" xfId="1" applyFont="1" applyAlignment="1">
      <alignment horizontal="center" vertical="center" wrapText="1"/>
    </xf>
    <xf numFmtId="0" fontId="0" fillId="10" borderId="11" xfId="1" applyFont="1" applyFill="1" applyBorder="1" applyAlignment="1">
      <alignment horizontal="left" vertical="center" wrapText="1"/>
    </xf>
    <xf numFmtId="0" fontId="2" fillId="0" borderId="0" xfId="1" applyAlignment="1">
      <alignment horizontal="center" vertical="center"/>
    </xf>
    <xf numFmtId="0" fontId="0" fillId="0" borderId="30" xfId="0" applyBorder="1" applyAlignment="1">
      <alignment horizontal="center" vertical="center"/>
    </xf>
    <xf numFmtId="0" fontId="14" fillId="11" borderId="78" xfId="1" applyFont="1" applyFill="1" applyBorder="1" applyAlignment="1">
      <alignment horizontal="center" vertical="center" wrapText="1"/>
    </xf>
    <xf numFmtId="0" fontId="12" fillId="10" borderId="12" xfId="1" applyFont="1" applyFill="1" applyBorder="1" applyAlignment="1">
      <alignment horizontal="center" vertical="center" wrapText="1"/>
    </xf>
    <xf numFmtId="0" fontId="0" fillId="10" borderId="11" xfId="1" applyFont="1" applyFill="1" applyBorder="1" applyAlignment="1">
      <alignment horizontal="center" vertical="center" wrapText="1"/>
    </xf>
    <xf numFmtId="0" fontId="14" fillId="11" borderId="82" xfId="1" applyFont="1" applyFill="1" applyBorder="1" applyAlignment="1">
      <alignment horizontal="center" vertical="center" wrapText="1"/>
    </xf>
    <xf numFmtId="0" fontId="0" fillId="10" borderId="12" xfId="0" applyFill="1" applyBorder="1" applyAlignment="1">
      <alignment horizontal="center" vertical="center" wrapText="1"/>
    </xf>
    <xf numFmtId="0" fontId="14" fillId="11" borderId="76" xfId="1" applyFont="1" applyFill="1" applyBorder="1" applyAlignment="1">
      <alignment horizontal="center" vertical="center" wrapText="1"/>
    </xf>
    <xf numFmtId="0" fontId="12" fillId="10" borderId="81" xfId="1" applyFont="1" applyFill="1" applyBorder="1" applyAlignment="1">
      <alignment horizontal="center" vertical="center" wrapText="1"/>
    </xf>
    <xf numFmtId="0" fontId="2" fillId="0" borderId="30" xfId="1" applyBorder="1" applyAlignment="1">
      <alignment horizontal="center" vertical="center"/>
    </xf>
    <xf numFmtId="0" fontId="1" fillId="0" borderId="0" xfId="1" applyFont="1" applyAlignment="1">
      <alignment horizontal="center" vertical="center"/>
    </xf>
    <xf numFmtId="0" fontId="2" fillId="0" borderId="0" xfId="1" applyAlignment="1">
      <alignment horizontal="center" vertical="center" wrapText="1"/>
    </xf>
    <xf numFmtId="0" fontId="4" fillId="0" borderId="0" xfId="0" applyFont="1" applyAlignment="1">
      <alignment horizontal="center" vertical="center" wrapText="1"/>
    </xf>
    <xf numFmtId="0" fontId="4" fillId="15" borderId="14" xfId="1" applyFont="1" applyFill="1" applyBorder="1" applyAlignment="1">
      <alignment vertical="center" wrapText="1"/>
    </xf>
    <xf numFmtId="0" fontId="4" fillId="0" borderId="11" xfId="1" applyFont="1" applyBorder="1" applyAlignment="1" applyProtection="1">
      <alignment vertical="center" wrapText="1"/>
      <protection locked="0"/>
    </xf>
    <xf numFmtId="0" fontId="4" fillId="0" borderId="9" xfId="1" applyFont="1" applyBorder="1" applyAlignment="1" applyProtection="1">
      <alignment vertical="center" wrapText="1"/>
      <protection locked="0"/>
    </xf>
    <xf numFmtId="0" fontId="4" fillId="0" borderId="12" xfId="1" applyFont="1" applyBorder="1" applyAlignment="1" applyProtection="1">
      <alignment vertical="center" wrapText="1"/>
      <protection locked="0"/>
    </xf>
    <xf numFmtId="0" fontId="4" fillId="0" borderId="16" xfId="1" applyFont="1" applyBorder="1" applyAlignment="1" applyProtection="1">
      <alignment vertical="center" wrapText="1"/>
      <protection locked="0"/>
    </xf>
    <xf numFmtId="0" fontId="70" fillId="0" borderId="11" xfId="1" applyFont="1" applyBorder="1" applyAlignment="1" applyProtection="1">
      <alignment horizontal="left" vertical="center" wrapText="1"/>
      <protection locked="0"/>
    </xf>
    <xf numFmtId="0" fontId="70" fillId="0" borderId="9" xfId="1" applyFont="1" applyBorder="1" applyAlignment="1" applyProtection="1">
      <alignment horizontal="left" vertical="center" wrapText="1"/>
      <protection locked="0"/>
    </xf>
    <xf numFmtId="0" fontId="70" fillId="15" borderId="14" xfId="1" applyFont="1" applyFill="1" applyBorder="1" applyAlignment="1">
      <alignment horizontal="left" vertical="center" wrapText="1"/>
    </xf>
    <xf numFmtId="0" fontId="70" fillId="0" borderId="16" xfId="1" applyFont="1" applyBorder="1" applyAlignment="1" applyProtection="1">
      <alignment horizontal="left" vertical="center" wrapText="1"/>
      <protection locked="0"/>
    </xf>
    <xf numFmtId="0" fontId="0" fillId="10" borderId="83" xfId="1" applyFont="1" applyFill="1" applyBorder="1" applyAlignment="1">
      <alignment horizontal="center" vertical="center" wrapText="1"/>
    </xf>
    <xf numFmtId="49" fontId="0" fillId="5" borderId="5" xfId="0" applyNumberFormat="1" applyFill="1" applyBorder="1" applyAlignment="1" applyProtection="1">
      <alignment horizontal="center" vertical="center"/>
      <protection locked="0"/>
    </xf>
    <xf numFmtId="0" fontId="0" fillId="5" borderId="3" xfId="0" applyFill="1" applyBorder="1" applyAlignment="1" applyProtection="1">
      <alignment horizontal="center" vertical="center"/>
      <protection locked="0"/>
    </xf>
    <xf numFmtId="44" fontId="6" fillId="0" borderId="45" xfId="4" applyFont="1" applyBorder="1" applyAlignment="1" applyProtection="1">
      <alignment horizontal="center" vertical="center" wrapText="1" readingOrder="1"/>
      <protection locked="0"/>
    </xf>
    <xf numFmtId="44" fontId="6" fillId="0" borderId="28" xfId="4" applyFont="1" applyBorder="1" applyAlignment="1" applyProtection="1">
      <alignment horizontal="center" vertical="center" wrapText="1" readingOrder="1"/>
      <protection locked="0"/>
    </xf>
    <xf numFmtId="44" fontId="6" fillId="0" borderId="27" xfId="4" applyFont="1" applyBorder="1" applyAlignment="1" applyProtection="1">
      <alignment horizontal="left" vertical="center" wrapText="1" readingOrder="1"/>
      <protection locked="0"/>
    </xf>
    <xf numFmtId="44" fontId="6" fillId="0" borderId="24" xfId="4" applyFont="1" applyBorder="1" applyAlignment="1" applyProtection="1">
      <alignment horizontal="left" vertical="center" wrapText="1" readingOrder="1"/>
      <protection locked="0"/>
    </xf>
    <xf numFmtId="44" fontId="6" fillId="0" borderId="22" xfId="4" applyFont="1" applyBorder="1" applyAlignment="1" applyProtection="1">
      <alignment horizontal="left" vertical="center" wrapText="1" readingOrder="1"/>
      <protection locked="0"/>
    </xf>
    <xf numFmtId="44" fontId="6" fillId="0" borderId="48" xfId="4" applyFont="1" applyBorder="1" applyAlignment="1" applyProtection="1">
      <alignment horizontal="left" vertical="center" wrapText="1" readingOrder="1"/>
      <protection locked="0"/>
    </xf>
    <xf numFmtId="44" fontId="6" fillId="0" borderId="0" xfId="4" applyFont="1" applyAlignment="1" applyProtection="1">
      <alignment horizontal="left" vertical="center" wrapText="1" readingOrder="1"/>
      <protection locked="0"/>
    </xf>
    <xf numFmtId="0" fontId="17" fillId="0" borderId="21" xfId="1" applyFont="1" applyBorder="1" applyAlignment="1">
      <alignment horizontal="center" vertical="center" wrapText="1"/>
    </xf>
    <xf numFmtId="0" fontId="17" fillId="0" borderId="64" xfId="1" applyFont="1" applyBorder="1" applyAlignment="1" applyProtection="1">
      <alignment horizontal="center" vertical="center" wrapText="1"/>
      <protection locked="0"/>
    </xf>
    <xf numFmtId="0" fontId="4" fillId="6" borderId="84" xfId="0" applyFont="1" applyFill="1" applyBorder="1" applyAlignment="1">
      <alignment horizontal="center" vertical="center" wrapText="1"/>
    </xf>
    <xf numFmtId="0" fontId="69" fillId="0" borderId="85" xfId="0" applyFont="1" applyBorder="1" applyAlignment="1">
      <alignment horizontal="center" vertical="center" wrapText="1"/>
    </xf>
    <xf numFmtId="0" fontId="14" fillId="11" borderId="86" xfId="1" applyFont="1" applyFill="1" applyBorder="1" applyAlignment="1">
      <alignment horizontal="center" vertical="center" wrapText="1"/>
    </xf>
    <xf numFmtId="0" fontId="14" fillId="3" borderId="87" xfId="1" applyFont="1" applyFill="1" applyBorder="1" applyAlignment="1">
      <alignment horizontal="center" vertical="center" wrapText="1"/>
    </xf>
    <xf numFmtId="0" fontId="4" fillId="15" borderId="87" xfId="1" applyFont="1" applyFill="1" applyBorder="1" applyAlignment="1">
      <alignment horizontal="center" vertical="center" wrapText="1"/>
    </xf>
    <xf numFmtId="0" fontId="17" fillId="0" borderId="87" xfId="1" applyFont="1" applyBorder="1" applyAlignment="1">
      <alignment horizontal="center" vertical="center" wrapText="1"/>
    </xf>
    <xf numFmtId="0" fontId="65" fillId="0" borderId="0" xfId="0" applyFont="1" applyAlignment="1">
      <alignment horizontal="center" vertical="center"/>
    </xf>
    <xf numFmtId="0" fontId="36" fillId="2" borderId="1" xfId="0" applyFont="1" applyFill="1" applyBorder="1" applyAlignment="1">
      <alignment horizontal="left" wrapText="1"/>
    </xf>
    <xf numFmtId="0" fontId="39" fillId="2" borderId="1" xfId="0" applyFont="1" applyFill="1" applyBorder="1" applyAlignment="1">
      <alignment horizontal="left" vertical="top" wrapText="1"/>
    </xf>
    <xf numFmtId="0" fontId="10" fillId="2" borderId="0" xfId="0" applyFont="1" applyFill="1" applyAlignment="1">
      <alignment horizontal="center" vertical="center" wrapText="1"/>
    </xf>
    <xf numFmtId="0" fontId="20" fillId="0" borderId="0" xfId="0" applyFont="1" applyAlignment="1">
      <alignment horizontal="left" vertical="center" wrapText="1"/>
    </xf>
    <xf numFmtId="0" fontId="15" fillId="0" borderId="30" xfId="0" applyFont="1" applyBorder="1" applyAlignment="1">
      <alignment horizontal="left" vertical="center" wrapText="1"/>
    </xf>
    <xf numFmtId="0" fontId="32" fillId="2" borderId="0" xfId="0" applyFont="1" applyFill="1" applyAlignment="1">
      <alignment horizontal="left" vertical="center"/>
    </xf>
    <xf numFmtId="0" fontId="19" fillId="2" borderId="0" xfId="0" applyFont="1" applyFill="1" applyAlignment="1">
      <alignment horizontal="left" vertical="center" wrapText="1"/>
    </xf>
    <xf numFmtId="49" fontId="43" fillId="2" borderId="30" xfId="0" applyNumberFormat="1" applyFont="1" applyFill="1" applyBorder="1" applyAlignment="1">
      <alignment horizontal="left" vertical="center"/>
    </xf>
    <xf numFmtId="0" fontId="43" fillId="2" borderId="30" xfId="0" applyFont="1" applyFill="1" applyBorder="1" applyAlignment="1">
      <alignment horizontal="left" vertical="center"/>
    </xf>
    <xf numFmtId="0" fontId="42" fillId="18" borderId="11" xfId="0" applyFont="1" applyFill="1" applyBorder="1" applyAlignment="1">
      <alignment horizontal="center" vertical="center" wrapText="1" readingOrder="1"/>
    </xf>
    <xf numFmtId="0" fontId="42" fillId="2" borderId="0" xfId="0" applyFont="1" applyFill="1" applyAlignment="1">
      <alignment horizontal="right" vertical="center" wrapText="1" readingOrder="1"/>
    </xf>
    <xf numFmtId="0" fontId="7" fillId="2" borderId="0" xfId="0" applyFont="1" applyFill="1" applyAlignment="1">
      <alignment horizontal="right" vertical="top" wrapText="1"/>
    </xf>
    <xf numFmtId="0" fontId="42" fillId="0" borderId="21" xfId="0" applyFont="1" applyBorder="1" applyAlignment="1">
      <alignment horizontal="center" vertical="center" wrapText="1" readingOrder="1"/>
    </xf>
    <xf numFmtId="0" fontId="42" fillId="0" borderId="20" xfId="0" applyFont="1" applyBorder="1" applyAlignment="1">
      <alignment horizontal="center" vertical="center" wrapText="1" readingOrder="1"/>
    </xf>
    <xf numFmtId="0" fontId="42" fillId="0" borderId="12" xfId="0" applyFont="1" applyBorder="1" applyAlignment="1">
      <alignment horizontal="center" vertical="center" wrapText="1" readingOrder="1"/>
    </xf>
    <xf numFmtId="0" fontId="16" fillId="5" borderId="0" xfId="0" applyFont="1" applyFill="1" applyAlignment="1">
      <alignment horizontal="left" vertical="center" wrapText="1"/>
    </xf>
    <xf numFmtId="0" fontId="0" fillId="5" borderId="0" xfId="2" applyFont="1" applyFill="1" applyAlignment="1">
      <alignment horizontal="left" vertical="center" wrapText="1"/>
    </xf>
    <xf numFmtId="0" fontId="12" fillId="5" borderId="0" xfId="2" applyFont="1" applyFill="1" applyAlignment="1">
      <alignment horizontal="left" vertical="center" wrapText="1"/>
    </xf>
    <xf numFmtId="0" fontId="21" fillId="5" borderId="0" xfId="0" applyFont="1" applyFill="1" applyAlignment="1">
      <alignment horizontal="left" vertical="center" wrapText="1"/>
    </xf>
    <xf numFmtId="0" fontId="59" fillId="0" borderId="0" xfId="0" applyFont="1" applyAlignment="1">
      <alignment horizontal="left" vertical="center" wrapText="1"/>
    </xf>
    <xf numFmtId="0" fontId="42" fillId="2" borderId="0" xfId="0" applyFont="1" applyFill="1" applyAlignment="1">
      <alignment horizontal="left" vertical="center" wrapText="1" readingOrder="1"/>
    </xf>
    <xf numFmtId="0" fontId="7" fillId="2" borderId="0" xfId="0" applyFont="1" applyFill="1" applyAlignment="1">
      <alignment vertical="top" wrapText="1"/>
    </xf>
    <xf numFmtId="49" fontId="4" fillId="2" borderId="1" xfId="0" applyNumberFormat="1" applyFont="1" applyFill="1" applyBorder="1" applyAlignment="1">
      <alignment horizontal="center"/>
    </xf>
    <xf numFmtId="0" fontId="59" fillId="0" borderId="0" xfId="0" applyFont="1" applyAlignment="1">
      <alignment horizontal="left" wrapText="1"/>
    </xf>
    <xf numFmtId="0" fontId="4" fillId="5" borderId="1" xfId="0" applyFont="1" applyFill="1" applyBorder="1" applyAlignment="1">
      <alignment horizontal="center" vertical="center"/>
    </xf>
    <xf numFmtId="0" fontId="0" fillId="5" borderId="0" xfId="0" applyFill="1" applyAlignment="1">
      <alignment horizontal="left" vertical="center" wrapText="1"/>
    </xf>
    <xf numFmtId="0" fontId="4" fillId="3" borderId="34" xfId="0" applyFont="1" applyFill="1" applyBorder="1" applyAlignment="1">
      <alignment horizontal="center" wrapText="1"/>
    </xf>
    <xf numFmtId="0" fontId="4" fillId="3" borderId="11" xfId="0" applyFont="1" applyFill="1" applyBorder="1" applyAlignment="1">
      <alignment horizontal="center" wrapText="1"/>
    </xf>
    <xf numFmtId="0" fontId="32" fillId="2" borderId="0" xfId="1" applyFont="1" applyFill="1" applyAlignment="1">
      <alignment horizontal="left" vertical="center"/>
    </xf>
    <xf numFmtId="0" fontId="14" fillId="11" borderId="17" xfId="1" applyFont="1" applyFill="1" applyBorder="1" applyAlignment="1">
      <alignment horizontal="center" vertical="center" wrapText="1"/>
    </xf>
    <xf numFmtId="0" fontId="14" fillId="11" borderId="0" xfId="1" applyFont="1" applyFill="1" applyAlignment="1">
      <alignment horizontal="center" vertical="center" wrapText="1"/>
    </xf>
    <xf numFmtId="0" fontId="14" fillId="11" borderId="21" xfId="1" applyFont="1" applyFill="1" applyBorder="1" applyAlignment="1">
      <alignment horizontal="center" vertical="center" wrapText="1"/>
    </xf>
    <xf numFmtId="0" fontId="14" fillId="11" borderId="20" xfId="1" applyFont="1" applyFill="1" applyBorder="1" applyAlignment="1">
      <alignment horizontal="center" vertical="center" wrapText="1"/>
    </xf>
    <xf numFmtId="0" fontId="12" fillId="10" borderId="77" xfId="1" applyFont="1" applyFill="1" applyBorder="1" applyAlignment="1">
      <alignment horizontal="left" vertical="center" wrapText="1"/>
    </xf>
    <xf numFmtId="0" fontId="44" fillId="0" borderId="1" xfId="0" applyFont="1" applyBorder="1" applyAlignment="1">
      <alignment horizontal="center" vertical="center"/>
    </xf>
    <xf numFmtId="0" fontId="4" fillId="0" borderId="0" xfId="0" applyFont="1" applyAlignment="1">
      <alignment horizontal="center" wrapText="1"/>
    </xf>
    <xf numFmtId="0" fontId="4" fillId="3" borderId="75" xfId="0" applyFont="1" applyFill="1" applyBorder="1" applyAlignment="1">
      <alignment horizontal="center" vertical="center" wrapText="1"/>
    </xf>
    <xf numFmtId="0" fontId="4" fillId="3" borderId="38" xfId="0" applyFont="1" applyFill="1" applyBorder="1" applyAlignment="1">
      <alignment horizontal="center" vertical="center" wrapText="1"/>
    </xf>
    <xf numFmtId="0" fontId="4" fillId="3" borderId="76" xfId="0" applyFont="1" applyFill="1" applyBorder="1" applyAlignment="1">
      <alignment horizontal="center" vertical="center" wrapText="1"/>
    </xf>
    <xf numFmtId="0" fontId="40" fillId="0" borderId="1" xfId="1" applyFont="1" applyBorder="1" applyAlignment="1">
      <alignment horizontal="center" vertical="center"/>
    </xf>
    <xf numFmtId="0" fontId="0" fillId="0" borderId="79" xfId="1" applyFont="1" applyBorder="1" applyAlignment="1" applyProtection="1">
      <alignment horizontal="left" vertical="center" wrapText="1"/>
      <protection locked="0"/>
    </xf>
    <xf numFmtId="0" fontId="12" fillId="0" borderId="80" xfId="1" applyFont="1" applyBorder="1" applyAlignment="1" applyProtection="1">
      <alignment horizontal="left" vertical="center" wrapText="1"/>
      <protection locked="0"/>
    </xf>
    <xf numFmtId="0" fontId="12" fillId="5" borderId="79" xfId="1" applyFont="1" applyFill="1" applyBorder="1" applyAlignment="1" applyProtection="1">
      <alignment horizontal="left" vertical="center" wrapText="1"/>
      <protection locked="0"/>
    </xf>
    <xf numFmtId="0" fontId="12" fillId="5" borderId="80" xfId="1" applyFont="1" applyFill="1" applyBorder="1" applyAlignment="1" applyProtection="1">
      <alignment horizontal="left" vertical="center" wrapText="1"/>
      <protection locked="0"/>
    </xf>
    <xf numFmtId="0" fontId="0" fillId="0" borderId="77" xfId="1" applyFont="1" applyBorder="1" applyAlignment="1" applyProtection="1">
      <alignment horizontal="left" vertical="center" wrapText="1"/>
      <protection locked="0"/>
    </xf>
    <xf numFmtId="0" fontId="12" fillId="0" borderId="77" xfId="1" applyFont="1" applyBorder="1" applyAlignment="1" applyProtection="1">
      <alignment horizontal="left" vertical="center" wrapText="1"/>
      <protection locked="0"/>
    </xf>
    <xf numFmtId="0" fontId="4" fillId="0" borderId="0" xfId="1" applyFont="1" applyAlignment="1">
      <alignment horizontal="center" vertical="center" wrapText="1"/>
    </xf>
    <xf numFmtId="0" fontId="12" fillId="0" borderId="11" xfId="1" applyFont="1" applyBorder="1" applyAlignment="1">
      <alignment horizontal="left" vertical="center" wrapText="1"/>
    </xf>
    <xf numFmtId="0" fontId="40" fillId="0" borderId="0" xfId="1" applyFont="1" applyAlignment="1">
      <alignment horizontal="center" vertical="center"/>
    </xf>
    <xf numFmtId="0" fontId="27" fillId="11" borderId="0" xfId="0" applyFont="1" applyFill="1" applyAlignment="1">
      <alignment horizontal="center" vertical="center"/>
    </xf>
  </cellXfs>
  <cellStyles count="6">
    <cellStyle name="Currency" xfId="4" builtinId="4"/>
    <cellStyle name="Normal" xfId="0" builtinId="0"/>
    <cellStyle name="Normal 2" xfId="1" xr:uid="{01B645DD-1A73-EF4F-AB25-407F4EE22B24}"/>
    <cellStyle name="Normal 2 2" xfId="3" xr:uid="{0568D7D1-7905-5D43-ABDD-9B09E046923B}"/>
    <cellStyle name="Normal 3" xfId="2" xr:uid="{77AE7C44-2148-224D-8FA1-9B2453653757}"/>
    <cellStyle name="Percent" xfId="5" builtinId="5"/>
  </cellStyles>
  <dxfs count="512">
    <dxf>
      <alignment horizontal="general" vertical="center" textRotation="0" wrapText="0" indent="0" justifyLastLine="0" shrinkToFit="0" readingOrder="0"/>
    </dxf>
    <dxf>
      <border outline="0">
        <bottom style="thin">
          <color theme="6" tint="0.39997558519241921"/>
        </bottom>
      </border>
    </dxf>
    <dxf>
      <border outline="0">
        <top style="thin">
          <color theme="6" tint="0.39997558519241921"/>
        </top>
      </border>
    </dxf>
    <dxf>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border diagonalUp="0" diagonalDown="0" outline="0">
        <left/>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sz val="10"/>
      </font>
      <fill>
        <patternFill patternType="none">
          <fgColor indexed="64"/>
          <bgColor auto="1"/>
        </patternFill>
      </fill>
      <alignment horizontal="right" vertical="center" textRotation="0" wrapText="1" indent="0" justifyLastLine="0" shrinkToFit="0" readingOrder="0"/>
      <border diagonalUp="0" diagonalDown="0" outline="0">
        <left/>
        <right/>
        <top style="thin">
          <color indexed="64"/>
        </top>
        <bottom style="thin">
          <color indexed="64"/>
        </bottom>
      </border>
      <protection locked="1" hidden="0"/>
    </dxf>
    <dxf>
      <font>
        <b val="0"/>
        <sz val="10"/>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1" indent="0" justifyLastLine="0" shrinkToFit="0" readingOrder="0"/>
    </dxf>
    <dxf>
      <fill>
        <patternFill patternType="solid">
          <fgColor indexed="64"/>
          <bgColor rgb="FFFF9627"/>
        </patternFill>
      </fill>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1"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fill>
        <patternFill patternType="solid">
          <fgColor indexed="64"/>
          <bgColor rgb="FFFF9627"/>
        </patternFill>
      </fill>
      <alignment horizontal="center" vertical="center" textRotation="0" wrapText="1" indent="0" justifyLastLine="0" shrinkToFit="0" readingOrder="0"/>
    </dxf>
    <dxf>
      <fill>
        <patternFill>
          <bgColor rgb="FF00B050"/>
        </patternFill>
      </fill>
    </dxf>
    <dxf>
      <fill>
        <patternFill>
          <bgColor rgb="FF00B050"/>
        </patternFill>
      </fill>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left" vertical="center" textRotation="0" wrapText="1" indent="0" justifyLastLine="0" shrinkToFit="0" readingOrder="0"/>
      <protection locked="1" hidden="0"/>
    </dxf>
    <dxf>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rgb="FFFF9627"/>
        </left>
        <right style="thin">
          <color rgb="FFFF9627"/>
        </right>
        <top/>
        <bottom/>
      </border>
      <protection locked="1" hidden="0"/>
    </dxf>
    <dxf>
      <font>
        <b val="0"/>
        <i val="0"/>
        <strike val="0"/>
        <condense val="0"/>
        <extend val="0"/>
        <outline val="0"/>
        <shadow val="0"/>
        <u val="none"/>
        <vertAlign val="baseline"/>
        <sz val="11"/>
        <color theme="1" tint="0.249977111117893"/>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left>
        <right style="thin">
          <color rgb="FFDF8629"/>
        </right>
        <top style="thin">
          <color theme="0"/>
        </top>
        <bottom style="thin">
          <color theme="0"/>
        </bottom>
        <vertical/>
        <horizontal style="thin">
          <color theme="0"/>
        </horizontal>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protection locked="1" hidden="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0"/>
        </left>
        <right style="thin">
          <color theme="0"/>
        </right>
        <top style="thin">
          <color theme="0"/>
        </top>
        <bottom style="thin">
          <color theme="0"/>
        </bottom>
      </border>
      <protection locked="1" hidden="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style="thin">
          <color theme="0"/>
        </right>
        <top style="thin">
          <color theme="0"/>
        </top>
        <bottom style="thin">
          <color theme="0"/>
        </bottom>
      </border>
      <protection locked="1" hidden="0"/>
    </dxf>
    <dxf>
      <font>
        <b/>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general" vertical="center" textRotation="0" wrapText="1" indent="0" justifyLastLine="0" shrinkToFit="0" readingOrder="0"/>
      <border diagonalUp="0" diagonalDown="0" outline="0">
        <left/>
        <right style="thin">
          <color theme="0"/>
        </right>
        <top style="thin">
          <color theme="0"/>
        </top>
        <bottom style="thin">
          <color rgb="FFFF9627"/>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center" vertical="center" textRotation="0" wrapText="1" indent="0" justifyLastLine="0" shrinkToFit="0" readingOrder="0"/>
      <border diagonalUp="0" diagonalDown="0" outline="0">
        <left/>
        <right/>
        <top style="thin">
          <color theme="0"/>
        </top>
        <bottom style="thin">
          <color rgb="FFFF9627"/>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left" vertical="center" textRotation="0" wrapText="1"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border>
        <top style="thin">
          <color theme="0"/>
        </top>
      </border>
    </dxf>
    <dxf>
      <border>
        <bottom style="thin">
          <color theme="0"/>
        </bottom>
      </border>
    </dxf>
    <dxf>
      <border diagonalUp="0" diagonalDown="0">
        <left style="thin">
          <color theme="0"/>
        </left>
        <right style="thin">
          <color theme="0"/>
        </right>
        <top style="thin">
          <color theme="0"/>
        </top>
        <bottom style="thin">
          <color theme="0"/>
        </bottom>
      </border>
    </dxf>
    <dxf>
      <font>
        <strike val="0"/>
        <outline val="0"/>
        <shadow val="0"/>
        <u val="none"/>
        <vertAlign val="baseline"/>
        <sz val="11"/>
        <name val="Calibri"/>
        <family val="2"/>
        <scheme val="minor"/>
      </font>
      <protection locked="1" hidden="0"/>
    </dxf>
    <dxf>
      <font>
        <b/>
        <i val="0"/>
        <strike val="0"/>
        <condense val="0"/>
        <extend val="0"/>
        <outline val="0"/>
        <shadow val="0"/>
        <u val="none"/>
        <vertAlign val="baseline"/>
        <sz val="11"/>
        <color theme="1" tint="0.249977111117893"/>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left style="thin">
          <color theme="0"/>
        </left>
        <right style="thin">
          <color theme="0"/>
        </right>
        <top/>
        <bottom/>
      </border>
      <protection locked="1" hidden="0"/>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b val="0"/>
        <i val="0"/>
        <strike val="0"/>
        <condense val="0"/>
        <extend val="0"/>
        <outline val="0"/>
        <shadow val="0"/>
        <u val="none"/>
        <vertAlign val="baseline"/>
        <sz val="8"/>
        <color theme="0"/>
        <name val="Calibri"/>
        <family val="2"/>
        <scheme val="minor"/>
      </font>
      <fill>
        <patternFill patternType="none">
          <fgColor indexed="64"/>
          <bgColor indexed="65"/>
        </patternFill>
      </fill>
      <alignment horizontal="right" vertical="center" textRotation="0" wrapText="1" indent="0" justifyLastLine="0" shrinkToFit="0" readingOrder="1"/>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protection locked="0" hidden="0"/>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protection locked="0" hidden="0"/>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protection locked="0" hidden="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right" vertical="center" textRotation="0" wrapText="1" indent="0" justifyLastLine="0" shrinkToFit="0" readingOrder="1"/>
    </dxf>
    <dxf>
      <font>
        <b val="0"/>
        <i val="0"/>
        <strike val="0"/>
        <condense val="0"/>
        <extend val="0"/>
        <outline val="0"/>
        <shadow val="0"/>
        <u val="none"/>
        <vertAlign val="baseline"/>
        <sz val="11"/>
        <color rgb="FF000000"/>
        <name val="Calibri"/>
        <family val="2"/>
        <scheme val="minor"/>
      </font>
      <numFmt numFmtId="166" formatCode="[$-10409]#,##0.00;\(#,##0.00\)"/>
      <fill>
        <patternFill patternType="none">
          <fgColor indexed="64"/>
          <bgColor indexed="65"/>
        </patternFill>
      </fill>
      <alignment horizontal="right" vertical="center" textRotation="0" wrapText="1" indent="0" justifyLastLine="0" shrinkToFit="0" readingOrder="1"/>
    </dxf>
    <dxf>
      <font>
        <b/>
        <i val="0"/>
        <strike val="0"/>
        <condense val="0"/>
        <extend val="0"/>
        <outline val="0"/>
        <shadow val="0"/>
        <u val="none"/>
        <vertAlign val="baseline"/>
        <sz val="8"/>
        <color theme="0"/>
        <name val="Calibri"/>
        <family val="2"/>
        <scheme val="minor"/>
      </font>
      <numFmt numFmtId="166" formatCode="[$-10409]#,##0.00;\(#,##0.00\)"/>
      <fill>
        <patternFill patternType="solid">
          <fgColor indexed="64"/>
          <bgColor rgb="FFFF0000"/>
        </patternFill>
      </fill>
      <alignment horizontal="left" vertical="center" textRotation="0" wrapText="1" indent="0" justifyLastLine="0" shrinkToFit="0" readingOrder="1"/>
      <border diagonalUp="0" diagonalDown="0" outline="0">
        <left/>
        <right/>
        <top/>
        <bottom style="thin">
          <color theme="0" tint="-0.14996795556505021"/>
        </bottom>
      </border>
    </dxf>
    <dxf>
      <font>
        <b/>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righ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righ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solid">
          <fgColor rgb="FF97D8FF"/>
          <bgColor rgb="FFFF9627"/>
        </patternFill>
      </fill>
      <alignment horizontal="center" vertical="center" textRotation="0" wrapText="1" indent="0" justifyLastLine="0" shrinkToFit="0" readingOrder="1"/>
      <border diagonalUp="0" diagonalDown="0" outline="0">
        <left style="thin">
          <color theme="0"/>
        </left>
        <right style="thin">
          <color theme="0"/>
        </right>
        <top/>
        <bottom/>
      </border>
    </dxf>
    <dxf>
      <font>
        <b val="0"/>
        <i val="0"/>
        <strike val="0"/>
        <condense val="0"/>
        <extend val="0"/>
        <outline val="0"/>
        <shadow val="0"/>
        <u val="none"/>
        <vertAlign val="baseline"/>
        <sz val="8"/>
        <color theme="0"/>
        <name val="Calibri"/>
        <family val="2"/>
        <scheme val="minor"/>
      </font>
      <fill>
        <patternFill patternType="none">
          <fgColor indexed="64"/>
          <bgColor auto="1"/>
        </patternFill>
      </fill>
      <alignment horizontal="right" vertical="center" textRotation="0" wrapText="1" indent="0" justifyLastLine="0" shrinkToFit="0" readingOrder="1"/>
      <border diagonalUp="0" diagonalDown="0" outline="0">
        <left style="thin">
          <color rgb="FFD3D3D3"/>
        </left>
        <right style="thin">
          <color rgb="FFD3D3D3"/>
        </right>
        <top style="thin">
          <color rgb="FFD3D3D3"/>
        </top>
        <bottom style="thin">
          <color rgb="FFD3D3D3"/>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border diagonalUp="0" diagonalDown="0">
        <left style="thin">
          <color rgb="FFD3D3D3"/>
        </left>
        <right/>
        <top style="thin">
          <color rgb="FFD3D3D3"/>
        </top>
        <bottom style="thin">
          <color rgb="FFD3D3D3"/>
        </bottom>
      </border>
      <protection locked="0" hidden="0"/>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border diagonalUp="0" diagonalDown="0">
        <left style="thin">
          <color rgb="FFD3D3D3"/>
        </left>
        <right style="thin">
          <color rgb="FFD3D3D3"/>
        </right>
        <top style="thin">
          <color rgb="FFD3D3D3"/>
        </top>
        <bottom style="thin">
          <color rgb="FFD3D3D3"/>
        </bottom>
        <vertical/>
        <horizontal/>
      </border>
      <protection locked="0" hidden="0"/>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border diagonalUp="0" diagonalDown="0">
        <left style="thin">
          <color rgb="FFD3D3D3"/>
        </left>
        <right style="thin">
          <color rgb="FFD3D3D3"/>
        </right>
        <top style="thin">
          <color rgb="FFD3D3D3"/>
        </top>
        <bottom style="thin">
          <color rgb="FFD3D3D3"/>
        </bottom>
        <vertical/>
        <horizontal/>
      </border>
      <protection locked="0" hidden="0"/>
    </dxf>
    <dxf>
      <font>
        <strike val="0"/>
        <outline val="0"/>
        <shadow val="0"/>
        <vertAlign val="baseline"/>
        <name val="Calibri"/>
        <family val="2"/>
        <scheme val="minor"/>
      </font>
      <fill>
        <patternFill patternType="none">
          <fgColor indexed="64"/>
          <bgColor auto="1"/>
        </patternFill>
      </fill>
      <border outline="0">
        <right style="thin">
          <color rgb="FFD3D3D3"/>
        </right>
      </border>
    </dxf>
    <dxf>
      <font>
        <strike val="0"/>
        <outline val="0"/>
        <shadow val="0"/>
        <vertAlign val="baseline"/>
        <name val="Calibri"/>
        <family val="2"/>
        <scheme val="minor"/>
      </font>
      <fill>
        <patternFill patternType="none">
          <fgColor indexed="64"/>
          <bgColor auto="1"/>
        </patternFill>
      </fill>
    </dxf>
    <dxf>
      <font>
        <strike val="0"/>
        <outline val="0"/>
        <shadow val="0"/>
        <vertAlign val="baseline"/>
        <name val="Calibri"/>
        <family val="2"/>
        <scheme val="minor"/>
      </font>
      <fill>
        <patternFill patternType="none">
          <fgColor indexed="64"/>
          <bgColor auto="1"/>
        </patternFill>
      </fill>
    </dxf>
    <dxf>
      <border outline="0">
        <bottom style="thin">
          <color rgb="FFD3D3D3"/>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righ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solid">
          <fgColor rgb="FF97D8FF"/>
          <bgColor theme="5" tint="0.79998168889431442"/>
        </patternFill>
      </fill>
      <alignment horizontal="center" vertical="center" textRotation="0" wrapText="1" indent="0" justifyLastLine="0" shrinkToFit="0" readingOrder="1"/>
      <border diagonalUp="0" diagonalDown="0" outline="0">
        <left style="thin">
          <color theme="0"/>
        </left>
        <right style="thin">
          <color theme="0"/>
        </right>
        <top/>
        <bottom/>
      </border>
    </dxf>
    <dxf>
      <font>
        <b/>
        <i val="0"/>
        <strike val="0"/>
        <condense val="0"/>
        <extend val="0"/>
        <outline val="0"/>
        <shadow val="0"/>
        <u val="none"/>
        <vertAlign val="baseline"/>
        <sz val="8"/>
        <color theme="0"/>
        <name val="Calibri"/>
        <family val="2"/>
        <scheme val="minor"/>
      </font>
      <numFmt numFmtId="166" formatCode="[$-10409]#,##0.00;\(#,##0.00\)"/>
      <fill>
        <patternFill patternType="solid">
          <fgColor indexed="64"/>
          <bgColor rgb="FFFF0000"/>
        </patternFill>
      </fill>
      <alignment horizontal="left" vertical="center" textRotation="0" wrapText="1" indent="0" justifyLastLine="0" shrinkToFit="0" readingOrder="1"/>
      <border diagonalUp="0" diagonalDown="0" outline="0">
        <left style="thin">
          <color theme="0"/>
        </left>
        <right style="thin">
          <color theme="0"/>
        </right>
        <top style="thin">
          <color theme="0"/>
        </top>
        <bottom style="thin">
          <color theme="0"/>
        </bottom>
      </border>
    </dxf>
    <dxf>
      <font>
        <b/>
        <i val="0"/>
        <strike val="0"/>
        <condense val="0"/>
        <extend val="0"/>
        <outline val="0"/>
        <shadow val="0"/>
        <u val="none"/>
        <vertAlign val="baseline"/>
        <sz val="8"/>
        <color theme="0"/>
        <name val="Calibri"/>
        <family val="2"/>
        <scheme val="minor"/>
      </font>
      <fill>
        <patternFill patternType="solid">
          <fgColor indexed="64"/>
          <bgColor theme="0"/>
        </patternFill>
      </fill>
      <alignment horizontal="left" vertical="center" textRotation="0" wrapText="1" indent="0" justifyLastLine="0" shrinkToFit="0" readingOrder="1"/>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1"/>
        <color rgb="FF000000"/>
        <name val="Calibri"/>
        <family val="2"/>
        <scheme val="minor"/>
      </font>
      <numFmt numFmtId="167" formatCode="0.0%"/>
      <fill>
        <patternFill patternType="none">
          <fgColor indexed="64"/>
          <bgColor auto="1"/>
        </patternFill>
      </fill>
      <alignment horizontal="center" vertical="center" textRotation="0" wrapText="1" indent="0" justifyLastLine="0" shrinkToFit="0" readingOrder="1"/>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1"/>
      <border diagonalUp="0" diagonalDown="0">
        <left style="thin">
          <color theme="0" tint="-0.14996795556505021"/>
        </left>
        <right style="thin">
          <color theme="0" tint="-0.14996795556505021"/>
        </right>
        <top/>
        <bottom/>
        <vertical/>
        <horizontal/>
      </border>
      <protection locked="0" hidden="0"/>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0" indent="0" justifyLastLine="0" shrinkToFit="0" readingOrder="1"/>
    </dxf>
    <dxf>
      <border>
        <bottom style="thin">
          <color theme="0"/>
        </bottom>
      </border>
    </dxf>
    <dxf>
      <border outline="0">
        <bottom style="thin">
          <color auto="1"/>
        </bottom>
      </border>
    </dxf>
    <dxf>
      <font>
        <b/>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1"/>
    </dxf>
    <dxf>
      <font>
        <b/>
        <i val="0"/>
        <strike val="0"/>
        <condense val="0"/>
        <extend val="0"/>
        <outline val="0"/>
        <shadow val="0"/>
        <u val="none"/>
        <vertAlign val="baseline"/>
        <sz val="11"/>
        <color rgb="FF000000"/>
        <name val="Calibri"/>
        <family val="2"/>
        <scheme val="minor"/>
      </font>
      <fill>
        <patternFill patternType="solid">
          <fgColor indexed="64"/>
          <bgColor rgb="FFFF9627"/>
        </patternFill>
      </fill>
      <alignment horizontal="center" vertical="center" textRotation="0" wrapText="1" indent="0" justifyLastLine="0" shrinkToFit="0" readingOrder="1"/>
      <border diagonalUp="0" diagonalDown="0" outline="0">
        <left style="thin">
          <color theme="0"/>
        </left>
        <right style="thin">
          <color theme="0"/>
        </right>
        <top/>
        <bottom/>
      </border>
    </dxf>
    <dxf>
      <font>
        <b val="0"/>
        <strike val="0"/>
        <outline val="0"/>
        <shadow val="0"/>
        <u val="none"/>
        <vertAlign val="baseline"/>
        <sz val="8"/>
        <color theme="0"/>
        <name val="Calibri"/>
        <family val="2"/>
        <scheme val="minor"/>
      </font>
      <numFmt numFmtId="166" formatCode="[$-10409]#,##0.00;\(#,##0.00\)"/>
      <fill>
        <patternFill patternType="solid">
          <fgColor indexed="64"/>
          <bgColor rgb="FFFF0000"/>
        </patternFill>
      </fill>
      <alignment horizontal="left" vertical="center" textRotation="0" wrapText="1" indent="0" justifyLastLine="0" shrinkToFit="0" readingOrder="1"/>
      <border diagonalUp="0" diagonalDown="0" outline="0">
        <left/>
        <right/>
        <top/>
        <bottom style="thin">
          <color theme="0" tint="-0.14996795556505021"/>
        </bottom>
      </border>
    </dxf>
    <dxf>
      <font>
        <b val="0"/>
        <strike val="0"/>
        <outline val="0"/>
        <shadow val="0"/>
        <vertAlign val="baseline"/>
        <sz val="11"/>
        <name val="Calibri"/>
        <family val="2"/>
        <scheme val="minor"/>
      </font>
      <fill>
        <patternFill patternType="none">
          <fgColor indexed="64"/>
          <bgColor auto="1"/>
        </patternFill>
      </fill>
      <alignment horizontal="left" textRotation="0" indent="0" justifyLastLine="0" shrinkToFit="0"/>
      <border diagonalUp="0" diagonalDown="0">
        <left/>
        <right/>
        <top style="thin">
          <color theme="0" tint="-0.14996795556505021"/>
        </top>
        <bottom style="thin">
          <color theme="0" tint="-0.14996795556505021"/>
        </bottom>
      </border>
      <protection locked="0" hidden="0"/>
    </dxf>
    <dxf>
      <font>
        <b val="0"/>
        <strike val="0"/>
        <outline val="0"/>
        <shadow val="0"/>
        <vertAlign val="baseline"/>
        <sz val="11"/>
        <name val="Calibri"/>
        <family val="2"/>
        <scheme val="minor"/>
      </font>
      <fill>
        <patternFill patternType="none">
          <fgColor indexed="64"/>
          <bgColor auto="1"/>
        </patternFill>
      </fill>
      <alignment horizontal="left" textRotation="0" indent="0" justifyLastLine="0" shrinkToFit="0"/>
      <border diagonalUp="0" diagonalDown="0">
        <left/>
        <right/>
        <top style="thin">
          <color theme="0" tint="-0.14996795556505021"/>
        </top>
        <bottom style="thin">
          <color theme="0" tint="-0.14996795556505021"/>
        </bottom>
      </border>
      <protection locked="0" hidden="0"/>
    </dxf>
    <dxf>
      <font>
        <b val="0"/>
        <strike val="0"/>
        <outline val="0"/>
        <shadow val="0"/>
        <vertAlign val="baseline"/>
        <sz val="11"/>
        <name val="Calibri"/>
        <family val="2"/>
        <scheme val="minor"/>
      </font>
      <fill>
        <patternFill patternType="none">
          <fgColor indexed="64"/>
          <bgColor auto="1"/>
        </patternFill>
      </fill>
      <alignment horizontal="left" textRotation="0" indent="0" justifyLastLine="0" shrinkToFit="0"/>
      <border diagonalUp="0" diagonalDown="0">
        <left style="thin">
          <color theme="0" tint="-0.14996795556505021"/>
        </left>
        <right/>
        <top style="thin">
          <color theme="0" tint="-0.14996795556505021"/>
        </top>
        <bottom style="thin">
          <color theme="0" tint="-0.14996795556505021"/>
        </bottom>
      </border>
      <protection locked="0" hidden="0"/>
    </dxf>
    <dxf>
      <font>
        <strike val="0"/>
        <outline val="0"/>
        <shadow val="0"/>
        <vertAlign val="baseline"/>
        <sz val="11"/>
        <name val="Calibri"/>
        <family val="2"/>
        <scheme val="minor"/>
      </font>
      <fill>
        <patternFill patternType="none">
          <fgColor indexed="64"/>
          <bgColor auto="1"/>
        </patternFill>
      </fill>
      <border diagonalUp="0" diagonalDown="0">
        <left style="thin">
          <color theme="0" tint="-0.14996795556505021"/>
        </left>
        <right/>
        <top style="thin">
          <color theme="0" tint="-0.14996795556505021"/>
        </top>
        <bottom style="thin">
          <color theme="0" tint="-0.14996795556505021"/>
        </bottom>
      </border>
      <protection locked="0" hidden="0"/>
    </dxf>
    <dxf>
      <font>
        <strike val="0"/>
        <outline val="0"/>
        <shadow val="0"/>
        <vertAlign val="baseline"/>
        <sz val="11"/>
        <name val="Calibri"/>
        <family val="2"/>
        <scheme val="minor"/>
      </font>
      <fill>
        <patternFill patternType="none">
          <fgColor indexed="64"/>
          <bgColor auto="1"/>
        </patternFill>
      </fill>
      <border diagonalUp="0" diagonalDown="0">
        <left style="thin">
          <color theme="0" tint="-0.14996795556505021"/>
        </left>
        <right style="thin">
          <color theme="0" tint="-0.14996795556505021"/>
        </right>
        <top style="thin">
          <color theme="0" tint="-0.14996795556505021"/>
        </top>
        <bottom style="thin">
          <color theme="0" tint="-0.14996795556505021"/>
        </bottom>
      </border>
      <protection locked="0" hidden="0"/>
    </dxf>
    <dxf>
      <font>
        <strike val="0"/>
        <outline val="0"/>
        <shadow val="0"/>
        <vertAlign val="baseline"/>
        <sz val="11"/>
        <name val="Calibri"/>
        <family val="2"/>
        <scheme val="minor"/>
      </font>
      <fill>
        <patternFill patternType="none">
          <fgColor indexed="64"/>
          <bgColor auto="1"/>
        </patternFill>
      </fill>
      <border diagonalUp="0" diagonalDown="0">
        <left style="thin">
          <color theme="0" tint="-0.14996795556505021"/>
        </left>
        <right style="thin">
          <color theme="0" tint="-0.14996795556505021"/>
        </right>
        <top style="thin">
          <color theme="0" tint="-0.14996795556505021"/>
        </top>
        <bottom style="thin">
          <color theme="0" tint="-0.14996795556505021"/>
        </bottom>
      </border>
      <protection locked="0" hidden="0"/>
    </dxf>
    <dxf>
      <border>
        <top style="thin">
          <color theme="0" tint="-0.14996795556505021"/>
        </top>
      </border>
    </dxf>
    <dxf>
      <border>
        <bottom style="thin">
          <color theme="0" tint="-0.14996795556505021"/>
        </bottom>
      </border>
    </dxf>
    <dxf>
      <border diagonalUp="0" diagonalDown="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vertAlign val="baseline"/>
        <name val="Calibri"/>
        <family val="2"/>
        <scheme val="minor"/>
      </font>
      <numFmt numFmtId="0" formatCode="General"/>
      <fill>
        <patternFill>
          <bgColor theme="0"/>
        </patternFill>
      </fill>
    </dxf>
    <dxf>
      <font>
        <b/>
        <i val="0"/>
        <strike val="0"/>
        <condense val="0"/>
        <extend val="0"/>
        <outline val="0"/>
        <shadow val="0"/>
        <u val="none"/>
        <vertAlign val="baseline"/>
        <sz val="8"/>
        <color rgb="FF000000"/>
        <name val="Calibri"/>
        <family val="2"/>
        <scheme val="minor"/>
      </font>
      <numFmt numFmtId="0" formatCode="General"/>
      <fill>
        <patternFill patternType="solid">
          <fgColor rgb="FF97D8FF"/>
          <bgColor theme="0"/>
        </patternFill>
      </fill>
      <alignment horizontal="center" vertical="bottom" textRotation="0" wrapText="1" indent="0" justifyLastLine="0" shrinkToFit="0" readingOrder="1"/>
      <border diagonalUp="0" diagonalDown="0" outline="0">
        <left style="thin">
          <color theme="0" tint="-0.14996795556505021"/>
        </left>
        <right style="thin">
          <color theme="0" tint="-0.14996795556505021"/>
        </right>
        <top/>
        <bottom/>
      </border>
    </dxf>
    <dxf>
      <font>
        <strike val="0"/>
        <outline val="0"/>
        <shadow val="0"/>
        <u val="none"/>
        <vertAlign val="baseline"/>
        <sz val="11"/>
        <color theme="0"/>
        <name val="Calibri"/>
        <family val="2"/>
        <scheme val="minor"/>
      </font>
      <numFmt numFmtId="0" formatCode="General"/>
      <fill>
        <patternFill patternType="solid">
          <fgColor indexed="64"/>
          <bgColor rgb="FFFF0000"/>
        </patternFill>
      </fill>
      <alignment horizontal="left" vertical="center" textRotation="0" wrapText="0" indent="0" justifyLastLine="0" shrinkToFit="0" readingOrder="0"/>
      <protection locked="1" hidden="0"/>
    </dxf>
    <dxf>
      <alignment horizontal="general" vertical="center" textRotation="0" wrapText="1" indent="0" justifyLastLine="0" shrinkToFit="0" readingOrder="0"/>
      <protection locked="0" hidden="0"/>
    </dxf>
    <dxf>
      <numFmt numFmtId="165" formatCode="[$-409]dd\-mmm\-yy;@"/>
      <alignment horizontal="center" vertical="center" textRotation="0" wrapText="0" indent="0" justifyLastLine="0" shrinkToFit="0" readingOrder="0"/>
      <protection locked="0" hidden="0"/>
    </dxf>
    <dxf>
      <numFmt numFmtId="164" formatCode="&quot;$&quot;#,##0.00"/>
      <alignment horizontal="center" vertical="center" textRotation="0" wrapText="0" indent="0" justifyLastLine="0" shrinkToFit="0" readingOrder="0"/>
      <protection locked="0" hidden="0"/>
    </dxf>
    <dxf>
      <alignment horizontal="general" vertical="center" textRotation="0" wrapText="1" indent="0" justifyLastLine="0" shrinkToFit="0" readingOrder="0"/>
      <protection locked="0" hidden="0"/>
    </dxf>
    <dxf>
      <numFmt numFmtId="0" formatCode="General"/>
      <alignment horizontal="general" vertical="center" textRotation="0" wrapText="0" indent="0" justifyLastLine="0" shrinkToFit="0" readingOrder="0"/>
      <protection locked="0" hidden="0"/>
    </dxf>
    <dxf>
      <alignment horizontal="general" vertical="center" textRotation="0" wrapText="1" indent="0" justifyLastLine="0" shrinkToFit="0" readingOrder="0"/>
      <protection locked="0" hidden="0"/>
    </dxf>
    <dxf>
      <alignment horizontal="general" vertical="center" textRotation="0" wrapText="1" indent="0" justifyLastLine="0" shrinkToFit="0" readingOrder="0"/>
      <protection locked="0" hidden="0"/>
    </dxf>
    <dxf>
      <alignment vertical="center" textRotation="0" indent="0" justifyLastLine="0" shrinkToFit="0" readingOrder="0"/>
      <protection locked="1" hidden="0"/>
    </dxf>
    <dxf>
      <font>
        <strike val="0"/>
        <outline val="0"/>
        <shadow val="0"/>
        <u val="none"/>
        <vertAlign val="baseline"/>
        <sz val="11"/>
        <color theme="1"/>
        <name val="Calibri"/>
        <family val="2"/>
        <scheme val="minor"/>
      </font>
      <alignment horizontal="center" vertical="center" textRotation="0" wrapText="1" indent="0" justifyLastLine="0" shrinkToFit="0" readingOrder="0"/>
      <protection locked="1" hidden="0"/>
    </dxf>
    <dxf>
      <numFmt numFmtId="0" formatCode="General"/>
      <fill>
        <patternFill patternType="none">
          <bgColor auto="1"/>
        </patternFill>
      </fill>
      <alignment vertical="center" textRotation="0" indent="0" justifyLastLine="0" shrinkToFit="0" readingOrder="0"/>
      <protection locked="1" hidden="0"/>
    </dxf>
    <dxf>
      <numFmt numFmtId="0" formatCode="General"/>
      <fill>
        <patternFill patternType="none">
          <fgColor indexed="64"/>
          <bgColor auto="1"/>
        </patternFill>
      </fill>
      <alignment horizontal="center" vertical="center" textRotation="0" wrapText="0" indent="0" justifyLastLine="0" shrinkToFit="0" readingOrder="0"/>
      <protection locked="1" hidden="0"/>
    </dxf>
    <dxf>
      <numFmt numFmtId="168" formatCode="m/d/yy"/>
      <fill>
        <patternFill patternType="none">
          <bgColor auto="1"/>
        </patternFill>
      </fill>
      <alignment horizontal="center" vertical="center" textRotation="0" wrapText="0" indent="0" justifyLastLine="0" shrinkToFit="0" readingOrder="0"/>
      <protection locked="1" hidden="0"/>
    </dxf>
    <dxf>
      <numFmt numFmtId="168" formatCode="m/d/yy"/>
      <fill>
        <patternFill patternType="none">
          <fgColor indexed="64"/>
          <bgColor auto="1"/>
        </patternFill>
      </fill>
      <alignment horizontal="center" vertical="center" textRotation="0" wrapText="0" indent="0" justifyLastLine="0" shrinkToFit="0" readingOrder="0"/>
      <protection locked="1" hidden="0"/>
    </dxf>
    <dxf>
      <numFmt numFmtId="168" formatCode="m/d/yy"/>
      <fill>
        <patternFill patternType="none">
          <bgColor auto="1"/>
        </patternFill>
      </fill>
      <alignment horizontal="center" vertical="center" textRotation="0" wrapText="1" indent="0" justifyLastLine="0" shrinkToFit="0" readingOrder="0"/>
      <protection locked="1" hidden="0"/>
    </dxf>
    <dxf>
      <numFmt numFmtId="0" formatCode="General"/>
      <fill>
        <patternFill patternType="none">
          <fgColor indexed="64"/>
          <bgColor auto="1"/>
        </patternFill>
      </fill>
      <alignment horizontal="center" vertical="center" textRotation="0" wrapText="0" indent="0" justifyLastLine="0" shrinkToFit="0" readingOrder="0"/>
      <protection locked="1" hidden="0"/>
    </dxf>
    <dxf>
      <numFmt numFmtId="168" formatCode="m/d/yy"/>
      <fill>
        <patternFill patternType="none">
          <fgColor theme="5" tint="0.79998168889431442"/>
          <bgColor auto="1"/>
        </patternFill>
      </fill>
      <alignment horizontal="center" vertical="center" textRotation="0" wrapText="1" indent="0" justifyLastLine="0" shrinkToFit="0" readingOrder="0"/>
      <protection locked="1" hidden="0"/>
    </dxf>
    <dxf>
      <numFmt numFmtId="168" formatCode="m/d/yy"/>
      <fill>
        <patternFill patternType="none">
          <bgColor auto="1"/>
        </patternFill>
      </fill>
      <alignment horizontal="center" vertical="center" textRotation="0" wrapText="0" indent="0" justifyLastLine="0" shrinkToFit="0" readingOrder="0"/>
      <protection locked="1" hidden="0"/>
    </dxf>
    <dxf>
      <numFmt numFmtId="168" formatCode="m/d/yy"/>
      <fill>
        <patternFill patternType="none">
          <fgColor theme="5" tint="0.79998168889431442"/>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auto="1"/>
        </patternFill>
      </fill>
      <alignment horizontal="center" vertical="center" textRotation="0" wrapText="0" indent="0" justifyLastLine="0" shrinkToFit="0" readingOrder="0"/>
      <protection locked="1" hidden="0"/>
    </dxf>
    <dxf>
      <numFmt numFmtId="0" formatCode="General"/>
      <fill>
        <patternFill patternType="none">
          <bgColor auto="1"/>
        </patternFill>
      </fill>
      <alignment horizontal="center" vertical="center" textRotation="0" wrapText="1" indent="0" justifyLastLine="0" shrinkToFit="0" readingOrder="0"/>
      <protection locked="1" hidden="0"/>
    </dxf>
    <dxf>
      <numFmt numFmtId="0" formatCode="General"/>
      <fill>
        <patternFill patternType="none">
          <fgColor indexed="64"/>
          <bgColor auto="1"/>
        </patternFill>
      </fill>
      <alignment horizontal="center" vertical="center" textRotation="0" wrapText="1" indent="0" justifyLastLine="0" shrinkToFit="0" readingOrder="0"/>
      <protection locked="1" hidden="0"/>
    </dxf>
    <dxf>
      <numFmt numFmtId="0" formatCode="General"/>
      <fill>
        <patternFill patternType="none">
          <fgColor indexed="64"/>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scheme val="minor"/>
      </font>
      <numFmt numFmtId="0" formatCode="General"/>
      <fill>
        <patternFill patternType="none">
          <bgColor auto="1"/>
        </patternFill>
      </fill>
      <alignment horizontal="center" vertical="center" textRotation="0" wrapText="1" indent="0" justifyLastLine="0" shrinkToFit="0" readingOrder="0"/>
      <protection locked="1" hidden="0"/>
    </dxf>
    <dxf>
      <numFmt numFmtId="0" formatCode="General"/>
      <fill>
        <patternFill patternType="none">
          <fgColor theme="5" tint="0.79998168889431442"/>
          <bgColor auto="1"/>
        </patternFill>
      </fill>
      <alignment horizontal="center" vertical="center" textRotation="0" wrapText="1" indent="0" justifyLastLine="0" shrinkToFit="0" readingOrder="0"/>
      <protection locked="1" hidden="0"/>
    </dxf>
    <dxf>
      <numFmt numFmtId="0" formatCode="General"/>
      <fill>
        <patternFill patternType="none">
          <bgColor auto="1"/>
        </patternFill>
      </fill>
      <alignment vertical="center" textRotation="0" indent="0" justifyLastLine="0" shrinkToFit="0" readingOrder="0"/>
      <protection locked="1" hidden="0"/>
    </dxf>
    <dxf>
      <fill>
        <patternFill patternType="solid">
          <fgColor indexed="64"/>
          <bgColor rgb="FFFF9627"/>
        </patternFill>
      </fill>
      <alignment vertical="center" textRotation="0" indent="0" justifyLastLine="0" shrinkToFit="0" readingOrder="0"/>
      <protection locked="1" hidden="0"/>
    </dxf>
    <dxf>
      <font>
        <strike val="0"/>
        <outline val="0"/>
        <shadow val="0"/>
        <u val="none"/>
        <vertAlign val="baseline"/>
        <sz val="11"/>
        <color theme="0"/>
        <name val="Calibri"/>
        <family val="2"/>
        <scheme val="minor"/>
      </font>
      <fill>
        <patternFill patternType="solid">
          <fgColor indexed="64"/>
          <bgColor theme="0"/>
        </patternFill>
      </fill>
      <alignment vertical="center" textRotation="0" indent="0" justifyLastLine="0" shrinkToFit="0" readingOrder="0"/>
      <border diagonalUp="0" diagonalDown="0">
        <left style="thin">
          <color rgb="FFFFFFFF"/>
        </left>
        <right/>
        <top style="thin">
          <color rgb="FFFFFFFF"/>
        </top>
        <bottom style="thin">
          <color rgb="FFFFFFFF"/>
        </bottom>
      </border>
      <protection locked="0" hidden="0"/>
    </dxf>
    <dxf>
      <font>
        <b/>
        <color rgb="FF000000"/>
      </font>
      <fill>
        <patternFill patternType="solid">
          <fgColor indexed="64"/>
          <bgColor rgb="FFF2F2F2"/>
        </patternFill>
      </fill>
      <alignment horizontal="center" vertical="center" textRotation="0" wrapText="1" indent="0" justifyLastLine="0" shrinkToFit="0" readingOrder="0"/>
      <border diagonalUp="0" diagonalDown="0">
        <left style="thin">
          <color rgb="FFFFFFFF"/>
        </left>
        <right style="thin">
          <color rgb="FFFFFFFF"/>
        </right>
        <top style="thin">
          <color rgb="FFFFFFFF"/>
        </top>
        <bottom style="thin">
          <color rgb="FFFFFFFF"/>
        </bottom>
        <vertical/>
        <horizontal/>
      </border>
      <protection locked="0" hidden="0"/>
    </dxf>
    <dxf>
      <font>
        <b/>
        <color rgb="FF000000"/>
      </font>
      <fill>
        <patternFill patternType="solid">
          <fgColor indexed="64"/>
          <bgColor rgb="FFF2F2F2"/>
        </patternFill>
      </fill>
      <alignment horizontal="center" vertical="center" textRotation="0" wrapText="1" indent="0" justifyLastLine="0" shrinkToFit="0" readingOrder="0"/>
      <border diagonalUp="0" diagonalDown="0">
        <left style="thin">
          <color rgb="FFFFFFFF"/>
        </left>
        <right style="thin">
          <color rgb="FFFFFFFF"/>
        </right>
        <top style="thin">
          <color rgb="FFFFFFFF"/>
        </top>
        <bottom style="thin">
          <color rgb="FFFFFFFF"/>
        </bottom>
        <vertical/>
        <horizontal/>
      </border>
      <protection locked="0" hidden="0"/>
    </dxf>
    <dxf>
      <font>
        <b/>
        <strike/>
        <outline val="0"/>
        <shadow val="0"/>
        <u val="none"/>
        <vertAlign val="baseline"/>
        <sz val="11"/>
        <color rgb="FF000000"/>
        <name val="Calibri"/>
        <family val="2"/>
        <scheme val="minor"/>
      </font>
      <fill>
        <patternFill patternType="solid">
          <fgColor indexed="64"/>
          <bgColor rgb="FFF2F2F2"/>
        </patternFill>
      </fill>
      <alignment horizontal="center" vertical="center" textRotation="0" wrapText="1" indent="0" justifyLastLine="0" shrinkToFit="0" readingOrder="0"/>
      <border diagonalUp="0" diagonalDown="0">
        <left style="thin">
          <color rgb="FFFFFFFF"/>
        </left>
        <right style="thin">
          <color rgb="FFFFFFFF"/>
        </right>
        <top style="thin">
          <color rgb="FFFFFFFF"/>
        </top>
        <bottom style="thin">
          <color rgb="FFFFFFFF"/>
        </bottom>
        <vertical/>
        <horizontal/>
      </border>
      <protection locked="0" hidden="0"/>
    </dxf>
    <dxf>
      <font>
        <b/>
        <color rgb="FF000000"/>
      </font>
      <fill>
        <patternFill patternType="solid">
          <fgColor indexed="64"/>
          <bgColor rgb="FFF2F2F2"/>
        </patternFill>
      </fill>
      <alignment horizontal="center" vertical="center" textRotation="0" wrapText="1" indent="0" justifyLastLine="0" shrinkToFit="0" readingOrder="0"/>
      <border diagonalUp="0" diagonalDown="0">
        <left/>
        <right style="thin">
          <color rgb="FFFFFFFF"/>
        </right>
        <top style="thin">
          <color rgb="FFFFFFFF"/>
        </top>
        <bottom/>
        <vertical/>
        <horizontal/>
      </border>
      <protection locked="0" hidden="0"/>
    </dxf>
    <dxf>
      <border>
        <top style="thin">
          <color rgb="FFFFFFFF"/>
        </top>
      </border>
    </dxf>
    <dxf>
      <border>
        <bottom style="thin">
          <color rgb="FFFFFFFF"/>
        </bottom>
      </border>
    </dxf>
    <dxf>
      <border>
        <left style="thin">
          <color rgb="FFFFFFFF"/>
        </left>
        <right style="thin">
          <color rgb="FFFFFFFF"/>
        </right>
        <top style="thin">
          <color rgb="FFFFFFFF"/>
        </top>
        <bottom style="thin">
          <color rgb="FFFFFFFF"/>
        </bottom>
      </border>
    </dxf>
    <dxf>
      <alignment vertical="center" textRotation="0" indent="0" justifyLastLine="0" shrinkToFit="0" readingOrder="0"/>
      <protection locked="0" hidden="0"/>
    </dxf>
    <dxf>
      <border>
        <left style="thin">
          <color rgb="FFFFFFFF"/>
        </left>
        <right style="thin">
          <color rgb="FFFFFFFF"/>
        </right>
        <top/>
        <bottom/>
        <vertical style="thin">
          <color rgb="FFFFFFFF"/>
        </vertical>
        <horizontal style="thin">
          <color rgb="FFFFFFFF"/>
        </horizontal>
      </border>
    </dxf>
  </dxfs>
  <tableStyles count="0" defaultTableStyle="TableStyleMedium2" defaultPivotStyle="PivotStyleLight16"/>
  <colors>
    <mruColors>
      <color rgb="FFDF8629"/>
      <color rgb="FFFF96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0.png"/><Relationship Id="rId1" Type="http://schemas.openxmlformats.org/officeDocument/2006/relationships/customXml" Target="../ink/ink1.xm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130219</xdr:colOff>
      <xdr:row>0</xdr:row>
      <xdr:rowOff>116337</xdr:rowOff>
    </xdr:from>
    <xdr:to>
      <xdr:col>1</xdr:col>
      <xdr:colOff>291391</xdr:colOff>
      <xdr:row>0</xdr:row>
      <xdr:rowOff>560916</xdr:rowOff>
    </xdr:to>
    <xdr:pic>
      <xdr:nvPicPr>
        <xdr:cNvPr id="2" name="Picture 1">
          <a:extLst>
            <a:ext uri="{FF2B5EF4-FFF2-40B4-BE49-F238E27FC236}">
              <a16:creationId xmlns:a16="http://schemas.microsoft.com/office/drawing/2014/main" id="{F1F1E255-0F63-A349-B11F-6E072BDF4D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0219" y="116337"/>
          <a:ext cx="1240672" cy="4445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88900</xdr:colOff>
      <xdr:row>0</xdr:row>
      <xdr:rowOff>101600</xdr:rowOff>
    </xdr:from>
    <xdr:ext cx="1099908" cy="394138"/>
    <xdr:pic>
      <xdr:nvPicPr>
        <xdr:cNvPr id="2" name="Picture 1">
          <a:extLst>
            <a:ext uri="{FF2B5EF4-FFF2-40B4-BE49-F238E27FC236}">
              <a16:creationId xmlns:a16="http://schemas.microsoft.com/office/drawing/2014/main" id="{14965EA2-0DF2-E447-9E26-4BDFCEDEC3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8900" y="101600"/>
          <a:ext cx="1099908" cy="39413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626235</xdr:colOff>
      <xdr:row>2</xdr:row>
      <xdr:rowOff>0</xdr:rowOff>
    </xdr:from>
    <xdr:ext cx="360" cy="360"/>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E51DFA39-D47D-2A4C-A52E-FEAACD628A34}"/>
                </a:ext>
              </a:extLst>
            </xdr14:cNvPr>
            <xdr14:cNvContentPartPr/>
          </xdr14:nvContentPartPr>
          <xdr14:nvPr macro=""/>
          <xdr14:xfrm>
            <a:off x="9551160" y="1388160"/>
            <a:ext cx="360" cy="360"/>
          </xdr14:xfrm>
        </xdr:contentPart>
      </mc:Choice>
      <mc:Fallback xmlns="">
        <xdr:pic>
          <xdr:nvPicPr>
            <xdr:cNvPr id="2" name="Ink 1">
              <a:extLst>
                <a:ext uri="{FF2B5EF4-FFF2-40B4-BE49-F238E27FC236}">
                  <a16:creationId xmlns:a16="http://schemas.microsoft.com/office/drawing/2014/main" id="{BDF2C7DE-C4F1-4BC4-A3E6-44FFC3DED2F2}"/>
                </a:ext>
              </a:extLst>
            </xdr:cNvPr>
            <xdr:cNvPicPr/>
          </xdr:nvPicPr>
          <xdr:blipFill>
            <a:blip xmlns:r="http://schemas.openxmlformats.org/officeDocument/2006/relationships" r:embed="rId2"/>
            <a:stretch>
              <a:fillRect/>
            </a:stretch>
          </xdr:blipFill>
          <xdr:spPr>
            <a:xfrm>
              <a:off x="9542160" y="1379160"/>
              <a:ext cx="18000" cy="18000"/>
            </a:xfrm>
            <a:prstGeom prst="rect">
              <a:avLst/>
            </a:prstGeom>
          </xdr:spPr>
        </xdr:pic>
      </mc:Fallback>
    </mc:AlternateContent>
    <xdr:clientData/>
  </xdr:oneCellAnchor>
  <xdr:oneCellAnchor>
    <xdr:from>
      <xdr:col>0</xdr:col>
      <xdr:colOff>126467</xdr:colOff>
      <xdr:row>0</xdr:row>
      <xdr:rowOff>54149</xdr:rowOff>
    </xdr:from>
    <xdr:ext cx="882897" cy="316375"/>
    <xdr:pic>
      <xdr:nvPicPr>
        <xdr:cNvPr id="3" name="Picture 2">
          <a:extLst>
            <a:ext uri="{FF2B5EF4-FFF2-40B4-BE49-F238E27FC236}">
              <a16:creationId xmlns:a16="http://schemas.microsoft.com/office/drawing/2014/main" id="{74DAA192-5980-3F42-ABCF-3F91FED243A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6467" y="54149"/>
          <a:ext cx="882897" cy="3163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91440</xdr:colOff>
      <xdr:row>0</xdr:row>
      <xdr:rowOff>132043</xdr:rowOff>
    </xdr:from>
    <xdr:ext cx="1099908" cy="414057"/>
    <xdr:pic>
      <xdr:nvPicPr>
        <xdr:cNvPr id="2" name="Picture 1">
          <a:extLst>
            <a:ext uri="{FF2B5EF4-FFF2-40B4-BE49-F238E27FC236}">
              <a16:creationId xmlns:a16="http://schemas.microsoft.com/office/drawing/2014/main" id="{0EE21BFA-1F03-8B4F-89F7-ADDC701EF4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32043"/>
          <a:ext cx="1099908" cy="414057"/>
        </a:xfrm>
        <a:prstGeom prst="rect">
          <a:avLst/>
        </a:prstGeom>
      </xdr:spPr>
    </xdr:pic>
    <xdr:clientData/>
  </xdr:oneCellAnchor>
  <xdr:twoCellAnchor editAs="oneCell">
    <xdr:from>
      <xdr:col>0</xdr:col>
      <xdr:colOff>733777</xdr:colOff>
      <xdr:row>79</xdr:row>
      <xdr:rowOff>63031</xdr:rowOff>
    </xdr:from>
    <xdr:to>
      <xdr:col>3</xdr:col>
      <xdr:colOff>228129</xdr:colOff>
      <xdr:row>127</xdr:row>
      <xdr:rowOff>33579</xdr:rowOff>
    </xdr:to>
    <xdr:pic>
      <xdr:nvPicPr>
        <xdr:cNvPr id="3" name="Picture 2">
          <a:extLst>
            <a:ext uri="{FF2B5EF4-FFF2-40B4-BE49-F238E27FC236}">
              <a16:creationId xmlns:a16="http://schemas.microsoft.com/office/drawing/2014/main" id="{C0E858BE-8548-B244-8FB1-089DA9A94665}"/>
            </a:ext>
          </a:extLst>
        </xdr:cNvPr>
        <xdr:cNvPicPr>
          <a:picLocks noChangeAspect="1"/>
        </xdr:cNvPicPr>
      </xdr:nvPicPr>
      <xdr:blipFill>
        <a:blip xmlns:r="http://schemas.openxmlformats.org/officeDocument/2006/relationships" r:embed="rId2"/>
        <a:stretch>
          <a:fillRect/>
        </a:stretch>
      </xdr:blipFill>
      <xdr:spPr>
        <a:xfrm>
          <a:off x="733777" y="27027012"/>
          <a:ext cx="8424804" cy="9566104"/>
        </a:xfrm>
        <a:prstGeom prst="rect">
          <a:avLst/>
        </a:prstGeom>
      </xdr:spPr>
    </xdr:pic>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1-02-21T04:32:07.657"/>
    </inkml:context>
    <inkml:brush xml:id="br0">
      <inkml:brushProperty name="width" value="0.05" units="cm"/>
      <inkml:brushProperty name="height" value="0.05" units="cm"/>
    </inkml:brush>
  </inkml:definitions>
  <inkml:trace contextRef="#ctx0" brushRef="#br0">0 0 32767</inkml:trace>
</inkml:ink>
</file>

<file path=xl/persons/person.xml><?xml version="1.0" encoding="utf-8"?>
<personList xmlns="http://schemas.microsoft.com/office/spreadsheetml/2018/threadedcomments" xmlns:x="http://schemas.openxmlformats.org/spreadsheetml/2006/main">
  <person displayName="Ammar Imreizeiq" id="{1E4D4583-8FFA-47ED-912C-16967F1D865D}" userId="S::aimreizeiq@unicef.org::a386024a-ec24-4de7-89c3-aa5d79bf4b0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1525119-1613-F643-B569-58AAE73FAD4A}" name="A0_ind_details" displayName="A0_ind_details" ref="B19:F22" totalsRowShown="0" headerRowDxfId="511" dataDxfId="510" headerRowBorderDxfId="508" tableBorderDxfId="509" totalsRowBorderDxfId="507">
  <tableColumns count="5">
    <tableColumn id="1" xr3:uid="{5EEC2B42-1E2D-384F-BB06-4BC1D4171A3B}" name="Grant focal point role" dataDxfId="506"/>
    <tableColumn id="6" xr3:uid="{114F91D4-BBDE-2141-B263-92065DE6D44F}" name="Name" dataDxfId="505"/>
    <tableColumn id="2" xr3:uid="{82CDDB71-FD57-CB49-A3E5-548346F2C166}" name="Agency" dataDxfId="504"/>
    <tableColumn id="3" xr3:uid="{1380E7F0-B502-DF45-BE77-09B1490C0155}" name="Email" dataDxfId="503"/>
    <tableColumn id="4" xr3:uid="{F83BAA76-298C-5341-9781-FA35A9013BC9}" name="2020-GRID-Individual" dataDxfId="502">
      <calculatedColumnFormula>'A0 - Report information'!$C$2</calculatedColumnFormula>
    </tableColumn>
  </tableColumns>
  <tableStyleInfo name="TableStyleMedium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9A1F693B-5B5C-574B-BC63-836155DE265E}" name="a6_2_qualitative_analysis" displayName="a6_2_qualitative_analysis" ref="A2:D3" totalsRowShown="0" headerRowDxfId="49" dataDxfId="48" headerRowCellStyle="Normal 2">
  <autoFilter ref="A2:D3" xr:uid="{D44259C9-ECC3-7C41-91DD-1ADCF94FAFA2}"/>
  <tableColumns count="4">
    <tableColumn id="1" xr3:uid="{72EB4242-32C9-4D4C-94EF-2C3F86BD812E}" name="How did your organization ensure Accountability to Affected Populations during the reporting period?" dataDxfId="47" dataCellStyle="Normal 2">
      <calculatedColumnFormula>'A6 - Risk Assessment'!E57</calculatedColumnFormula>
    </tableColumn>
    <tableColumn id="2" xr3:uid="{43303194-9521-A64B-85B0-4E7E04145A76}" name="How does your organization measure the effectiveness of risk mitigation measures?" dataDxfId="46" dataCellStyle="Normal 2">
      <calculatedColumnFormula>'A6 - Risk Assessment'!E58</calculatedColumnFormula>
    </tableColumn>
    <tableColumn id="3" xr3:uid="{303A5800-243D-3A40-8176-1558E5898850}" name="Were any new/emerging risks identified during the reporting cycle?" dataDxfId="45" dataCellStyle="Normal 2">
      <calculatedColumnFormula>'A6 - Risk Assessment'!E59</calculatedColumnFormula>
    </tableColumn>
    <tableColumn id="4" xr3:uid="{0E66622F-40AB-7B43-A83B-19ED685FB0B6}" name="2020-GRID-Individual" dataDxfId="44" dataCellStyle="Normal 2">
      <calculatedColumnFormula>'A0 - Report information'!$C$2</calculatedColumnFormula>
    </tableColumn>
  </tableColumns>
  <tableStyleInfo name="TableStyleMedium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79B10-870D-D142-939B-D5BC26CDC22C}" name="Table2" displayName="Table2" ref="A2:A8" totalsRowShown="0" headerRowDxfId="41" dataDxfId="40">
  <autoFilter ref="A2:A8" xr:uid="{D7E2C0CE-BACD-2E4C-8D43-091EB94E79ED}"/>
  <sortState xmlns:xlrd2="http://schemas.microsoft.com/office/spreadsheetml/2017/richdata2" ref="A3:A8">
    <sortCondition ref="A2:A8"/>
  </sortState>
  <tableColumns count="1">
    <tableColumn id="1" xr3:uid="{CEB98D6F-AA4F-364F-8D59-42627E486568}" name="Type of organization" dataDxfId="39"/>
  </tableColumns>
  <tableStyleInfo name="TableStyleMedium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16662C0-B34A-AD40-821E-C4659D00AB9E}" name="Table3" displayName="Table3" ref="C2:C4" totalsRowShown="0" headerRowDxfId="38" dataDxfId="37">
  <autoFilter ref="C2:C4" xr:uid="{204D723F-CF10-6948-9C7B-205725FFBDC3}"/>
  <tableColumns count="1">
    <tableColumn id="1" xr3:uid="{41C002A3-30D8-1E4B-A40C-F6B969EF1E0E}" name="Yes/No)" dataDxfId="36"/>
  </tableColumns>
  <tableStyleInfo name="TableStyleMedium4"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3374B67-0284-6D42-96A7-D3B91EC4D9C1}" name="Table28" displayName="Table28" ref="U2:U7" totalsRowShown="0" headerRowDxfId="35" headerRowBorderDxfId="34">
  <autoFilter ref="U2:U7" xr:uid="{CC6312B8-3C47-184B-B1F8-84C31A582F0A}"/>
  <tableColumns count="1">
    <tableColumn id="1" xr3:uid="{57C7CCCA-5499-E944-932D-446F60D03C36}" name="Impact"/>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5CD6220-6730-7D47-A3E1-6C857181E2D5}" name="Table39" displayName="Table39" ref="S2:S7" totalsRowShown="0" headerRowDxfId="33" headerRowBorderDxfId="32">
  <autoFilter ref="S2:S7" xr:uid="{8BACB8B7-95A5-A04A-AD73-23B3E805AA78}"/>
  <tableColumns count="1">
    <tableColumn id="1" xr3:uid="{CA0B70B7-A11B-E24F-B7E1-FC399C1BAB33}" name="Probability"/>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22BD1892-3D8D-0E4D-A451-67243B557F04}" name="Table16" displayName="Table16" ref="E2:E10" totalsRowShown="0" headerRowDxfId="31" dataDxfId="30">
  <autoFilter ref="E2:E10" xr:uid="{50DA921E-141D-B84E-B6B6-A8D17CAB17A5}"/>
  <tableColumns count="1">
    <tableColumn id="1" xr3:uid="{2C9D339A-711E-174D-9DF1-950925E0E7D6}" name="Year" dataDxfId="29"/>
  </tableColumns>
  <tableStyleInfo name="TableStyleMedium4"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ED7DE83-B02C-3448-9CE4-17DD0EA4B971}" name="Table18" displayName="Table18" ref="G2:G5" totalsRowShown="0" headerRowDxfId="28" dataCellStyle="Normal 2">
  <autoFilter ref="G2:G5" xr:uid="{04D6CDC1-59DC-B547-9782-57069A19DB6C}"/>
  <tableColumns count="1">
    <tableColumn id="1" xr3:uid="{7CED052D-0DE2-E04B-83FD-ECA87F89C45C}" name="Focal point role" dataCellStyle="Normal 2"/>
  </tableColumns>
  <tableStyleInfo name="TableStyleMedium4"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6F5CC14-97EF-CF42-8D0A-77D935AE7530}" name="Table6" displayName="Table6" ref="I2:I6" totalsRowShown="0" headerRowDxfId="27" dataDxfId="26" dataCellStyle="Normal 2">
  <autoFilter ref="I2:I6" xr:uid="{03CDE65D-0904-1146-B336-E8926CBB642B}"/>
  <tableColumns count="1">
    <tableColumn id="1" xr3:uid="{CD3FEA32-B452-9849-B0BD-7B97C8A6009E}" name="Type of Grant" dataDxfId="25" dataCellStyle="Normal 2"/>
  </tableColumns>
  <tableStyleInfo name="TableStyleMedium4"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DB9EBE4-DF85-DB49-BA6F-E2B078BB3B10}" name="Table610" displayName="Table610" ref="K2:K4" totalsRowShown="0" headerRowDxfId="24" dataDxfId="23" dataCellStyle="Normal 2">
  <autoFilter ref="K2:K4" xr:uid="{463093C8-076B-564A-ABC1-B3874E4ECE27}"/>
  <tableColumns count="1">
    <tableColumn id="1" xr3:uid="{37110563-967E-4F47-A039-8B997F65E92E}" name="Type of agency" dataDxfId="22" dataCellStyle="Normal 2"/>
  </tableColumns>
  <tableStyleInfo name="TableStyleMedium4"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C20BAC3-2912-9E47-92A3-9830BD379E01}" name="Table615" displayName="Table615" ref="M2:M5" totalsRowShown="0" headerRowDxfId="21" dataDxfId="20" dataCellStyle="Normal 2">
  <autoFilter ref="M2:M5" xr:uid="{2780C320-F8D5-3549-BE90-5D3A49349855}"/>
  <tableColumns count="1">
    <tableColumn id="1" xr3:uid="{45D6C8DC-A3B7-544E-B28A-1A2C8EEBECF6}" name="Role" dataDxfId="19" dataCellStyle="Normal 2"/>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A634455-CCF1-A548-8B6A-37682BF534FD}" name="a0_ind_report_information" displayName="a0_ind_report_information" ref="A1:O2" totalsRowShown="0" headerRowDxfId="501" dataDxfId="500">
  <autoFilter ref="A1:O2" xr:uid="{B179A6AD-37C0-8A46-81AF-5EBFF2CABA29}"/>
  <tableColumns count="15">
    <tableColumn id="1" xr3:uid="{0F7B6FBF-A977-114A-899E-6E0A1E510E15}" name="ECW Grant reference number" dataDxfId="499">
      <calculatedColumnFormula>'A0 - Report information'!C5</calculatedColumnFormula>
    </tableColumn>
    <tableColumn id="2" xr3:uid="{9E7FB00A-C681-7D40-8C22-F2BE24237C91}" name="Grant title" dataDxfId="498">
      <calculatedColumnFormula>'A0 - Report information'!C6</calculatedColumnFormula>
    </tableColumn>
    <tableColumn id="3" xr3:uid="{34900E09-0132-EC41-8DFD-7644CB0B5BE7}" name="Type of Grant" dataDxfId="497">
      <calculatedColumnFormula>'A0 - Report information'!C7</calculatedColumnFormula>
    </tableColumn>
    <tableColumn id="4" xr3:uid="{A6C0940B-42F7-534A-B16D-6616914B4E7D}" name="Covid-19 related" dataDxfId="496">
      <calculatedColumnFormula>'A0 - Report information'!C8</calculatedColumnFormula>
    </tableColumn>
    <tableColumn id="5" xr3:uid="{C8ABEB29-43E0-EB45-93A4-A4D019686BC5}" name="Country" dataDxfId="495">
      <calculatedColumnFormula>'A0 - Report information'!C9</calculatedColumnFormula>
    </tableColumn>
    <tableColumn id="6" xr3:uid="{6BED8E51-7024-E648-9B4D-E8CD5B995A31}" name="Grantee organization" dataDxfId="494">
      <calculatedColumnFormula>'A0 - Report information'!C10</calculatedColumnFormula>
    </tableColumn>
    <tableColumn id="7" xr3:uid="{C25BBD8F-B147-AB40-B6B2-5C030ACCB5F7}" name="Grant start date" dataDxfId="493">
      <calculatedColumnFormula>'A0 - Report information'!C12</calculatedColumnFormula>
    </tableColumn>
    <tableColumn id="8" xr3:uid="{34F2C142-7E93-BB47-877E-C01AD0406160}" name="Grant end date" dataDxfId="492">
      <calculatedColumnFormula>'A0 - Report information'!C13</calculatedColumnFormula>
    </tableColumn>
    <tableColumn id="9" xr3:uid="{044E1DE8-54F7-0D4B-81C1-DEBFD131A304}" name="No Cost Extension / Cost Extension date" dataDxfId="491">
      <calculatedColumnFormula>'A0 - Report information'!C14</calculatedColumnFormula>
    </tableColumn>
    <tableColumn id="10" xr3:uid="{9C37F045-7E9E-7349-B264-1618D08FD633}" name="Type of report" dataDxfId="490">
      <calculatedColumnFormula>'A0 - Report information'!F5</calculatedColumnFormula>
    </tableColumn>
    <tableColumn id="11" xr3:uid="{91E83EA7-C80C-C345-8F28-056A36EEEB3D}" name="Report start date" dataDxfId="489">
      <calculatedColumnFormula>'A0 - Report information'!F6</calculatedColumnFormula>
    </tableColumn>
    <tableColumn id="12" xr3:uid="{0319B7AE-E31C-324C-BA4D-24D3D6D1947E}" name="Report end date" dataDxfId="488">
      <calculatedColumnFormula>'A0 - Report information'!F7</calculatedColumnFormula>
    </tableColumn>
    <tableColumn id="13" xr3:uid="{FB3DC303-15EF-6040-83AC-1C30FFAA1B3D}" name="Report submission date" dataDxfId="487">
      <calculatedColumnFormula>'A0 - Report information'!F8</calculatedColumnFormula>
    </tableColumn>
    <tableColumn id="14" xr3:uid="{FE47BCC4-3941-B44C-80E0-45FDC8AB7946}" name="Approved by ECW Country lead" dataDxfId="486">
      <calculatedColumnFormula>'A0 - Report information'!F9</calculatedColumnFormula>
    </tableColumn>
    <tableColumn id="15" xr3:uid="{73292591-7B03-1F46-B554-72053700D607}" name="2020-GRID-Individual" dataDxfId="485">
      <calculatedColumnFormula>'A0 - Report information'!C2</calculatedColumnFormula>
    </tableColumn>
  </tableColumns>
  <tableStyleInfo name="TableStyleMedium4"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1E6F558-01B5-CD4B-B677-CD459383233C}" name="Table4" displayName="Table4" ref="W2:W7" totalsRowShown="0" headerRowDxfId="18" headerRowBorderDxfId="16" tableBorderDxfId="17">
  <autoFilter ref="W2:W7" xr:uid="{15CFEA05-BDD4-A547-B10D-9CDAA3751503}"/>
  <tableColumns count="1">
    <tableColumn id="1" xr3:uid="{3D79EB8E-0568-A044-83BC-7ED44C7BECAF}" name="Overall"/>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535ED4C-23B6-F745-B912-7835573EE665}" name="Table11" displayName="Table11" ref="O2:O4" totalsRowShown="0" headerRowDxfId="15" dataDxfId="14" dataCellStyle="Normal 2">
  <autoFilter ref="O2:O4" xr:uid="{E1901E46-4F97-9C44-B414-69A59EE949C9}"/>
  <tableColumns count="1">
    <tableColumn id="1" xr3:uid="{A478638A-2458-1047-86CF-EA13C24CF3D0}" name="Type of report" dataDxfId="13" dataCellStyle="Normal 2"/>
  </tableColumns>
  <tableStyleInfo name="TableStyleMedium4"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A12C7DC-D24F-2745-B53C-BD6507DCE308}" name="Table15" displayName="Table15" ref="Y2:AB18" totalsRowShown="0" headerRowDxfId="12" headerRowBorderDxfId="10" tableBorderDxfId="11" totalsRowBorderDxfId="9">
  <autoFilter ref="Y2:AB18" xr:uid="{1CE5D9B9-F945-2749-A665-79D34C6F711A}"/>
  <sortState xmlns:xlrd2="http://schemas.microsoft.com/office/spreadsheetml/2017/richdata2" ref="Y3:AB18">
    <sortCondition ref="Y2:Y18"/>
  </sortState>
  <tableColumns count="4">
    <tableColumn id="1" xr3:uid="{049E1CA5-6DCB-3F46-BA46-E32AE51BC8EA}" name="Probability" dataDxfId="8"/>
    <tableColumn id="2" xr3:uid="{490ECCEE-8E59-F541-A8A8-59B447BE9732}" name="Impact" dataDxfId="7"/>
    <tableColumn id="4" xr3:uid="{A65C9461-DA3C-ED49-9F89-760894A2911C}" name="Combiner" dataDxfId="6">
      <calculatedColumnFormula>Table15[[#This Row],[Probability]]&amp;Table15[[#This Row],[Impact]]</calculatedColumnFormula>
    </tableColumn>
    <tableColumn id="3" xr3:uid="{269CD065-38F1-D54F-B109-A24C0531CB64}" name="Overall risk rating" dataDxfId="5"/>
  </tableColumns>
  <tableStyleInfo name="TableStyleMedium4"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415F0EC7-7BA0-0C40-8FDA-E0F72C536A47}" name="Table427" displayName="Table427" ref="Q2:Q41" totalsRowShown="0" headerRowDxfId="4" dataDxfId="3" headerRowBorderDxfId="1" tableBorderDxfId="2" dataCellStyle="Normal 2">
  <autoFilter ref="Q2:Q41" xr:uid="{71EEB40D-3247-EA47-A08F-69D70029A5D2}"/>
  <tableColumns count="1">
    <tableColumn id="1" xr3:uid="{319C3E37-9B8E-714B-BC4E-419EEBF85429}" name="Countries" dataDxfId="0" dataCellStyle="Normal 2"/>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3B37FCC-D1E1-8542-BF84-ADAFA1D9B57B}" name="a5_dcm" displayName="a5_dcm" ref="A5:H28" totalsRowShown="0" headerRowDxfId="484" dataDxfId="483">
  <autoFilter ref="A5:H28" xr:uid="{1902C718-F264-8745-A9F7-B7A506A462F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7AA3F258-E53D-FD40-B1E1-DBBF730100D7}" name="Sub-grantee/IP  name_x000a_(please list only direct sub-grantees)*" dataDxfId="482"/>
    <tableColumn id="13" xr3:uid="{D67E1E5E-B54F-9943-8099-1C28D8312AA4}" name="Sub-grantee/IP type" dataDxfId="481"/>
    <tableColumn id="8" xr3:uid="{2C72AFA8-FB64-B54B-83AB-53018D293A06}" name="Is the IP a local or national agency ?" dataDxfId="480"/>
    <tableColumn id="14" xr3:uid="{FCDC55E8-832F-7E4E-A0F5-989772AC6DFF}" name="Brief sentence on main function - illustrative examples " dataDxfId="479"/>
    <tableColumn id="3" xr3:uid="{50BDE620-B595-674E-8975-FDF2E37128F2}" name="Total ECW funds transferred to partner US$" dataDxfId="478"/>
    <tableColumn id="4" xr3:uid="{EEE2369B-5BC4-2344-AC1D-20EC1ED3D444}" name="Date first installment transferred" dataDxfId="477"/>
    <tableColumn id="6" xr3:uid="{7F6FB898-73DE-534A-BF87-7F11906FF451}" name="Comments/Remarks" dataDxfId="476"/>
    <tableColumn id="7" xr3:uid="{B0C985FE-6C4D-8342-B2FC-6F819B79093F}" name="2020-GRID-Individual" dataDxfId="475">
      <calculatedColumnFormula>'A0 - Report information'!$C$2</calculatedColumnFormula>
    </tableColumn>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3EF3C64-9218-204C-A3D9-D4ACF87F5C46}" name="a5_2_programmable_cost" displayName="a5_2_programmable_cost" ref="B15:H46" totalsRowShown="0" headerRowDxfId="474" dataDxfId="473" headerRowBorderDxfId="471" tableBorderDxfId="472" totalsRowBorderDxfId="470">
  <tableColumns count="7">
    <tableColumn id="1" xr3:uid="{26E04E07-7B3F-42CE-97C6-63229DE84F65}" name="Outcome" dataDxfId="469"/>
    <tableColumn id="2" xr3:uid="{AAF4F063-A672-486B-A034-38EC0DFD5A14}" name="Output" dataDxfId="468"/>
    <tableColumn id="3" xr3:uid="{F22C3EF4-9657-466B-B23A-E5F2476180D4}" name="Details" dataDxfId="467"/>
    <tableColumn id="4" xr3:uid="{F53EE97C-3925-4FB2-9C7B-206B2904ABE3}" name="Year 1" dataDxfId="466" dataCellStyle="Currency"/>
    <tableColumn id="5" xr3:uid="{AB9DAB4B-5298-4C10-849A-728D9D045F41}" name="Year 2" dataDxfId="465" dataCellStyle="Currency"/>
    <tableColumn id="6" xr3:uid="{35F54DA2-0DBA-43E4-8781-F5AE33F42FC8}" name="Year 3" dataDxfId="464" dataCellStyle="Currency"/>
    <tableColumn id="8" xr3:uid="{2E13E1E2-DE5D-4BD8-8AB7-B34F3FAF7BEE}" name="2020-GRID-Individual" dataDxfId="463">
      <calculatedColumnFormula>'A0 - Report information'!$C$2</calculatedColumnFormula>
    </tableColumn>
  </tableColumns>
  <tableStyleInfo name="TableStyleMedium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DFB1627E-A1CA-9041-ADB0-91D881868559}" name="a5_1_overview" displayName="a5_1_overview" ref="B5:H9" totalsRowShown="0" headerRowDxfId="462" dataDxfId="461" headerRowBorderDxfId="459" tableBorderDxfId="460">
  <tableColumns count="7">
    <tableColumn id="1" xr3:uid="{04E6E16A-9AEF-B244-AF60-1B6AF670A2DF}" name="Description" dataDxfId="458"/>
    <tableColumn id="2" xr3:uid="{DA6F1AB7-4262-BA41-AC41-C23DB9DC3B55}" name=" " dataDxfId="457"/>
    <tableColumn id="3" xr3:uid="{D7ED12DB-D1A9-C640-8144-630E40FBE134}" name="  " dataDxfId="456"/>
    <tableColumn id="4" xr3:uid="{BF4BEB57-AF20-A145-8014-88959EA5FB87}" name="Cumulative Expenditure" dataDxfId="455" dataCellStyle="Currency"/>
    <tableColumn id="5" xr3:uid="{B066CC59-F327-054B-A717-D8C1E4A58F2E}" name="Percentage (auto)" dataDxfId="454" dataCellStyle="Percent">
      <calculatedColumnFormula>IFERROR(SUM(a5_1_overview[[#This Row],[Cumulative Expenditure]]/SUM(a5_1_overview[Cumulative Expenditure])),0)</calculatedColumnFormula>
    </tableColumn>
    <tableColumn id="6" xr3:uid="{B24D9588-3317-F14D-B6E5-DAA77E719E76}" name="Column1" dataDxfId="453"/>
    <tableColumn id="7" xr3:uid="{8D2F5D01-1DA7-2449-935D-1C091A1B0B91}" name="2020-GRID-Individual" dataDxfId="452">
      <calculatedColumnFormula>'A0 - Report information'!$C$2</calculatedColumnFormula>
    </tableColumn>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076C602-33D2-2A41-85F4-A1DA8D9E8966}" name="a5_3_operations_cost" displayName="a5_3_operations_cost" ref="B52:H55" totalsRowShown="0" headerRowDxfId="451" dataDxfId="450" tableBorderDxfId="449">
  <tableColumns count="7">
    <tableColumn id="1" xr3:uid="{0734142D-15E3-FB41-93A8-C671F32FFE52}" name="Expenditures" dataDxfId="448"/>
    <tableColumn id="2" xr3:uid="{7560C291-E5EB-9F40-AAA2-AAD4E18977CD}" name="Column2" dataDxfId="447"/>
    <tableColumn id="3" xr3:uid="{59A2E97E-9FFE-7B4F-930B-0D3C9711E256}" name="Column1" dataDxfId="446"/>
    <tableColumn id="4" xr3:uid="{6A97CD4C-14B5-BA42-A2FD-5D74E861DA13}" name="Year 1" dataDxfId="445" dataCellStyle="Currency"/>
    <tableColumn id="5" xr3:uid="{47153130-D17C-9A49-BDC7-A63B1ED65D41}" name="Year 2" dataDxfId="444" dataCellStyle="Currency"/>
    <tableColumn id="6" xr3:uid="{FEF5B90A-6601-1941-809A-22EA902C3E80}" name="Year 3" dataDxfId="443" dataCellStyle="Currency"/>
    <tableColumn id="7" xr3:uid="{22924FAA-4189-394D-9053-4EC1A78130FF}" name="2020-GRID-Individual" dataDxfId="442" dataCellStyle="Currency">
      <calculatedColumnFormula>'A0 - Report information'!$C$2</calculatedColumnFormula>
    </tableColumn>
  </tableColumns>
  <tableStyleInfo name="TableStyleMedium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8A6CBBC-85D6-4D44-BB92-E029C4EEB213}" name="a5_4_total_project_cost_2" displayName="a5_4_total_project_cost_2" ref="D64:H65" totalsRowShown="0" headerRowDxfId="441" dataDxfId="440">
  <tableColumns count="5">
    <tableColumn id="1" xr3:uid="{B9338F00-23A3-1E4B-A6F3-465744711A06}" name="Column1" dataDxfId="439"/>
    <tableColumn id="2" xr3:uid="{41220DD4-0745-3845-9522-D052E4F5483F}" name="Year 1" dataDxfId="438" dataCellStyle="Currency">
      <calculatedColumnFormula>SUM(a5_4_project_cost[Year 1])</calculatedColumnFormula>
    </tableColumn>
    <tableColumn id="3" xr3:uid="{B3107D39-ED8C-0948-85FD-4CC7FFEE419B}" name="Year 2" dataDxfId="437" dataCellStyle="Currency">
      <calculatedColumnFormula>SUM(a5_4_project_cost[Year 2])</calculatedColumnFormula>
    </tableColumn>
    <tableColumn id="4" xr3:uid="{D84BC508-42D5-8D45-BA06-71D124EC07CF}" name="Year 3" dataDxfId="436" dataCellStyle="Currency">
      <calculatedColumnFormula>SUM(a5_4_project_cost[Year 3])</calculatedColumnFormula>
    </tableColumn>
    <tableColumn id="5" xr3:uid="{879FD5F5-908C-AC46-9C74-873AA90DBBF3}" name="2020-GRID-Individual" dataDxfId="435" dataCellStyle="Currency">
      <calculatedColumnFormula>'A0 - Report information'!$C$2</calculatedColumnFormula>
    </tableColumn>
  </tableColumns>
  <tableStyleInfo name="TableStyleMedium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6D66B99-B8D5-9048-8E00-608D63A0C79E}" name="a5_4_project_cost" displayName="a5_4_project_cost" ref="B60:H62" totalsRowShown="0" headerRowDxfId="434" dataDxfId="433">
  <tableColumns count="7">
    <tableColumn id="1" xr3:uid="{A2AE341A-80B9-614B-B665-585691DEC508}" name="Details" dataDxfId="432"/>
    <tableColumn id="2" xr3:uid="{F7F64DDE-9D04-B24B-9B8D-EAD580AFE958}" name="Column1" dataDxfId="431"/>
    <tableColumn id="3" xr3:uid="{1ED23461-6BDD-B941-80C5-60D3352320D9}" name="Column2" dataDxfId="430"/>
    <tableColumn id="4" xr3:uid="{D0937DAD-EE62-3343-9A83-5FED415B5745}" name="Year 1" dataDxfId="429" dataCellStyle="Currency"/>
    <tableColumn id="5" xr3:uid="{3C906FB4-44FD-D44A-8EE0-BEF5CC3F7C05}" name="Year 2" dataDxfId="428" dataCellStyle="Currency"/>
    <tableColumn id="6" xr3:uid="{14607659-A3C3-FD40-952F-A28520D4BA18}" name="Year 3" dataDxfId="427" dataCellStyle="Currency"/>
    <tableColumn id="7" xr3:uid="{87027242-74AA-884D-9E85-D082F2AFB5C5}" name="2020-GRID-Individual" dataDxfId="426" dataCellStyle="Currency">
      <calculatedColumnFormula>'A0 - Report information'!$C$2</calculatedColumnFormula>
    </tableColumn>
  </tableColumns>
  <tableStyleInfo name="TableStyleMedium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A0C89C0-262C-6846-804F-7AC4353C91F7}" name="a6_1_ram" displayName="a6_1_ram" ref="A6:K53" totalsRowShown="0" headerRowDxfId="65" dataDxfId="64" headerRowBorderDxfId="62" tableBorderDxfId="63" totalsRowBorderDxfId="61">
  <tableColumns count="11">
    <tableColumn id="1" xr3:uid="{9F514A35-E0E4-A94B-8F81-2B4699EAD535}" name="Risk Area" dataDxfId="60"/>
    <tableColumn id="23" xr3:uid="{22D46547-8F83-48B4-AE27-7BE0A7E73BED}" name="Risk No." dataDxfId="59" dataCellStyle="Normal 2"/>
    <tableColumn id="11" xr3:uid="{DF041B35-C341-4A47-8572-8C8A122686AE}" name="Risk description" dataDxfId="58" dataCellStyle="Normal 2"/>
    <tableColumn id="2" xr3:uid="{3113A1F0-1367-8446-A526-AF72184C4CFE}" name="Gross risk probability" dataDxfId="57"/>
    <tableColumn id="3" xr3:uid="{C7C676E2-B106-4C4E-9812-1206B1A37D8C}" name="Gross risk impact" dataDxfId="56"/>
    <tableColumn id="9" xr3:uid="{BCD6ACFC-0F66-3D48-A9C9-387D0FE67DDE}" name="Overall gross risk" dataDxfId="55" dataCellStyle="Normal 2"/>
    <tableColumn id="4" xr3:uid="{4F53EFAF-00CE-FD4A-82E7-B694E45EBA15}" name="Mitigation Measures_x000a_(actions that have been or will be undertaken)" dataDxfId="54"/>
    <tableColumn id="5" xr3:uid="{3D975C6C-ECB8-CF48-8563-E8FE2B2EA2AD}" name="Residual risk probability" dataDxfId="53"/>
    <tableColumn id="6" xr3:uid="{C3F9448A-EF79-134F-B9B5-4F98994756AE}" name="Residual risk impact" dataDxfId="52"/>
    <tableColumn id="12" xr3:uid="{A255C646-427D-C744-A8D1-6AF4C746A952}" name="Overall residual risk" dataDxfId="51" dataCellStyle="Normal 2"/>
    <tableColumn id="7" xr3:uid="{948BE944-6B3A-40C7-A35D-BA51D6E6C01C}" name="Risk Owner" dataDxfId="50" dataCellStyle="Normal 2"/>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43" dT="2021-03-14T11:33:05.27" personId="{1E4D4583-8FFA-47ED-912C-16967F1D865D}" id="{ECEA5D9D-5913-4071-8F54-45A5CB214955}">
    <text>I think these risks are relevant to budget and cash management more than fraud or corruption but unfortunately we do not have this sub-category under Fiduciary.</text>
  </threadedComment>
  <threadedComment ref="A44" dT="2021-03-14T11:33:16.94" personId="{1E4D4583-8FFA-47ED-912C-16967F1D865D}" id="{F06F703C-E20A-49FF-B881-CA22BA71F26F}">
    <text>I think these risks are relevant to budget and cash management more than fraud or corruption but unfortunately we do not have this sub-category under Fiduciary.</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9.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8.xml"/><Relationship Id="rId13" Type="http://schemas.openxmlformats.org/officeDocument/2006/relationships/table" Target="../tables/table23.xml"/><Relationship Id="rId3" Type="http://schemas.openxmlformats.org/officeDocument/2006/relationships/table" Target="../tables/table13.xml"/><Relationship Id="rId7" Type="http://schemas.openxmlformats.org/officeDocument/2006/relationships/table" Target="../tables/table17.xml"/><Relationship Id="rId12" Type="http://schemas.openxmlformats.org/officeDocument/2006/relationships/table" Target="../tables/table22.xml"/><Relationship Id="rId2" Type="http://schemas.openxmlformats.org/officeDocument/2006/relationships/table" Target="../tables/table12.xml"/><Relationship Id="rId1" Type="http://schemas.openxmlformats.org/officeDocument/2006/relationships/table" Target="../tables/table11.xml"/><Relationship Id="rId6" Type="http://schemas.openxmlformats.org/officeDocument/2006/relationships/table" Target="../tables/table16.xml"/><Relationship Id="rId11" Type="http://schemas.openxmlformats.org/officeDocument/2006/relationships/table" Target="../tables/table21.xml"/><Relationship Id="rId5" Type="http://schemas.openxmlformats.org/officeDocument/2006/relationships/table" Target="../tables/table15.xml"/><Relationship Id="rId10" Type="http://schemas.openxmlformats.org/officeDocument/2006/relationships/table" Target="../tables/table20.xml"/><Relationship Id="rId4" Type="http://schemas.openxmlformats.org/officeDocument/2006/relationships/table" Target="../tables/table14.xml"/><Relationship Id="rId9" Type="http://schemas.openxmlformats.org/officeDocument/2006/relationships/table" Target="../tables/table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56CB6-56E9-0944-B1D5-2C074C169CCC}">
  <sheetPr>
    <pageSetUpPr fitToPage="1"/>
  </sheetPr>
  <dimension ref="A1:J30"/>
  <sheetViews>
    <sheetView showGridLines="0" tabSelected="1" zoomScaleNormal="100" workbookViewId="0">
      <selection activeCell="D22" sqref="D22"/>
    </sheetView>
  </sheetViews>
  <sheetFormatPr defaultColWidth="8.85546875" defaultRowHeight="14.45"/>
  <cols>
    <col min="1" max="1" width="14.140625" style="14" customWidth="1"/>
    <col min="2" max="2" width="32.42578125" customWidth="1"/>
    <col min="3" max="3" width="26.5703125" customWidth="1"/>
    <col min="4" max="4" width="19.5703125" customWidth="1"/>
    <col min="5" max="5" width="32.42578125" customWidth="1"/>
    <col min="6" max="6" width="17.5703125" customWidth="1"/>
  </cols>
  <sheetData>
    <row r="1" spans="1:10" ht="57" customHeight="1">
      <c r="B1" s="317" t="s">
        <v>0</v>
      </c>
      <c r="C1" s="317"/>
      <c r="D1" s="317"/>
      <c r="E1" s="317"/>
      <c r="F1" s="317"/>
    </row>
    <row r="2" spans="1:10" ht="15.95" customHeight="1">
      <c r="A2" s="15"/>
      <c r="B2" s="16"/>
      <c r="C2" s="227" t="str">
        <f>C5&amp;"|"&amp;C7&amp;"|"&amp;C8&amp;"|"&amp;C9&amp;"|"&amp;C10&amp;"|"&amp;F5&amp;"|"&amp;F6&amp;"|"&amp;F7&amp;"|"&amp;F8</f>
        <v>19-ECW-MYRP-006|MYRP|No|Palestine|UNICEF|Annual|43831|44196|44286</v>
      </c>
      <c r="D2" s="226"/>
      <c r="E2" s="226"/>
      <c r="F2" s="226"/>
    </row>
    <row r="3" spans="1:10" ht="15.95" customHeight="1">
      <c r="B3" s="316" t="s">
        <v>1</v>
      </c>
      <c r="C3" s="316"/>
      <c r="D3" s="316"/>
      <c r="E3" s="316"/>
      <c r="F3" s="316"/>
    </row>
    <row r="4" spans="1:10" ht="17.100000000000001" customHeight="1" thickBot="1">
      <c r="B4" s="17"/>
      <c r="C4" s="17"/>
      <c r="D4" s="17"/>
      <c r="E4" s="17"/>
      <c r="F4" s="17"/>
    </row>
    <row r="5" spans="1:10" s="2" customFormat="1" ht="21" customHeight="1">
      <c r="B5" s="45" t="s">
        <v>2</v>
      </c>
      <c r="C5" s="89" t="s">
        <v>3</v>
      </c>
      <c r="D5" s="54" t="s">
        <v>4</v>
      </c>
      <c r="E5" s="87" t="s">
        <v>5</v>
      </c>
      <c r="F5" s="298" t="s">
        <v>6</v>
      </c>
      <c r="G5" s="55" t="s">
        <v>7</v>
      </c>
    </row>
    <row r="6" spans="1:10" s="2" customFormat="1" ht="21" customHeight="1">
      <c r="B6" s="46" t="s">
        <v>8</v>
      </c>
      <c r="C6" s="90" t="s">
        <v>9</v>
      </c>
      <c r="D6" s="55" t="s">
        <v>10</v>
      </c>
      <c r="E6" s="46" t="s">
        <v>11</v>
      </c>
      <c r="F6" s="48">
        <v>43831</v>
      </c>
      <c r="G6" s="47" t="s">
        <v>12</v>
      </c>
    </row>
    <row r="7" spans="1:10" s="2" customFormat="1" ht="21" customHeight="1">
      <c r="A7" s="42"/>
      <c r="B7" s="46" t="s">
        <v>13</v>
      </c>
      <c r="C7" s="92" t="s">
        <v>14</v>
      </c>
      <c r="D7" s="55" t="s">
        <v>7</v>
      </c>
      <c r="E7" s="46" t="s">
        <v>15</v>
      </c>
      <c r="F7" s="49">
        <v>44196</v>
      </c>
      <c r="G7" s="47" t="s">
        <v>12</v>
      </c>
      <c r="H7" s="43"/>
    </row>
    <row r="8" spans="1:10" s="2" customFormat="1" ht="21" customHeight="1" thickBot="1">
      <c r="A8" s="42"/>
      <c r="B8" s="46" t="s">
        <v>16</v>
      </c>
      <c r="C8" s="91" t="s">
        <v>17</v>
      </c>
      <c r="D8" s="55" t="s">
        <v>7</v>
      </c>
      <c r="E8" s="19" t="s">
        <v>18</v>
      </c>
      <c r="F8" s="225">
        <v>44286</v>
      </c>
      <c r="G8" s="47" t="s">
        <v>12</v>
      </c>
      <c r="H8" s="43"/>
    </row>
    <row r="9" spans="1:10" s="2" customFormat="1" ht="21" customHeight="1">
      <c r="B9" s="46" t="s">
        <v>19</v>
      </c>
      <c r="C9" s="92" t="s">
        <v>20</v>
      </c>
      <c r="D9" s="55" t="s">
        <v>7</v>
      </c>
    </row>
    <row r="10" spans="1:10" s="2" customFormat="1" ht="21" customHeight="1" thickBot="1">
      <c r="B10" s="19" t="s">
        <v>21</v>
      </c>
      <c r="C10" s="297" t="s">
        <v>22</v>
      </c>
      <c r="D10" s="55" t="s">
        <v>10</v>
      </c>
      <c r="E10"/>
      <c r="F10"/>
      <c r="G10" s="18"/>
    </row>
    <row r="11" spans="1:10" ht="30" customHeight="1" thickBot="1">
      <c r="C11" s="2"/>
      <c r="E11" s="63" t="s">
        <v>23</v>
      </c>
      <c r="F11" s="64" t="s">
        <v>17</v>
      </c>
      <c r="G11" s="55" t="s">
        <v>24</v>
      </c>
    </row>
    <row r="12" spans="1:10" ht="30" customHeight="1">
      <c r="B12" s="45" t="s">
        <v>25</v>
      </c>
      <c r="C12" s="83">
        <v>43617</v>
      </c>
      <c r="D12" s="55" t="s">
        <v>12</v>
      </c>
      <c r="E12" s="318"/>
      <c r="F12" s="318"/>
      <c r="G12" s="318"/>
      <c r="H12" s="318"/>
      <c r="I12" s="318"/>
    </row>
    <row r="13" spans="1:10" ht="30" customHeight="1">
      <c r="B13" s="82" t="s">
        <v>26</v>
      </c>
      <c r="C13" s="81">
        <v>44561</v>
      </c>
      <c r="D13" s="55" t="s">
        <v>12</v>
      </c>
      <c r="E13" s="318"/>
      <c r="F13" s="318"/>
      <c r="G13" s="318"/>
      <c r="H13" s="318"/>
      <c r="I13" s="318"/>
      <c r="J13" s="314"/>
    </row>
    <row r="14" spans="1:10" ht="30" customHeight="1" thickBot="1">
      <c r="B14" s="19" t="s">
        <v>27</v>
      </c>
      <c r="C14" s="80"/>
      <c r="D14" s="55" t="s">
        <v>12</v>
      </c>
      <c r="E14" s="318"/>
      <c r="F14" s="318"/>
      <c r="G14" s="318"/>
      <c r="H14" s="318"/>
      <c r="I14" s="318"/>
      <c r="J14" s="314"/>
    </row>
    <row r="15" spans="1:10" ht="30" customHeight="1">
      <c r="B15" s="44"/>
      <c r="E15" s="318"/>
      <c r="F15" s="318"/>
      <c r="G15" s="318"/>
      <c r="H15" s="318"/>
      <c r="I15" s="318"/>
      <c r="J15" s="314"/>
    </row>
    <row r="16" spans="1:10" ht="29.1" customHeight="1">
      <c r="B16" s="44"/>
      <c r="E16" s="318"/>
      <c r="F16" s="318"/>
      <c r="G16" s="318"/>
      <c r="H16" s="318"/>
      <c r="I16" s="318"/>
      <c r="J16" s="314"/>
    </row>
    <row r="17" spans="2:6">
      <c r="B17" s="315" t="s">
        <v>28</v>
      </c>
      <c r="C17" s="315"/>
      <c r="D17" s="315"/>
      <c r="E17" s="315"/>
      <c r="F17" s="315"/>
    </row>
    <row r="18" spans="2:6">
      <c r="B18" s="20"/>
      <c r="C18" s="41"/>
      <c r="D18" s="20"/>
    </row>
    <row r="19" spans="2:6" ht="27.95" customHeight="1">
      <c r="B19" s="188" t="s">
        <v>29</v>
      </c>
      <c r="C19" s="187" t="s">
        <v>30</v>
      </c>
      <c r="D19" s="187" t="s">
        <v>31</v>
      </c>
      <c r="E19" s="187" t="s">
        <v>32</v>
      </c>
      <c r="F19" s="228" t="s">
        <v>33</v>
      </c>
    </row>
    <row r="20" spans="2:6" ht="27.95" customHeight="1">
      <c r="B20" s="190" t="s">
        <v>34</v>
      </c>
      <c r="C20" s="191" t="s">
        <v>35</v>
      </c>
      <c r="D20" s="192" t="s">
        <v>36</v>
      </c>
      <c r="E20" s="192" t="s">
        <v>37</v>
      </c>
      <c r="F20" s="189" t="str">
        <f>'A0 - Report information'!$C$2</f>
        <v>19-ECW-MYRP-006|MYRP|No|Palestine|UNICEF|Annual|43831|44196|44286</v>
      </c>
    </row>
    <row r="21" spans="2:6" ht="27.95" customHeight="1">
      <c r="B21" s="193" t="s">
        <v>38</v>
      </c>
      <c r="C21" s="191" t="s">
        <v>39</v>
      </c>
      <c r="D21" s="192" t="s">
        <v>36</v>
      </c>
      <c r="E21" s="192" t="s">
        <v>40</v>
      </c>
      <c r="F21" s="189" t="str">
        <f>'A0 - Report information'!$C$2</f>
        <v>19-ECW-MYRP-006|MYRP|No|Palestine|UNICEF|Annual|43831|44196|44286</v>
      </c>
    </row>
    <row r="22" spans="2:6" ht="27.95" customHeight="1">
      <c r="B22" s="193" t="s">
        <v>41</v>
      </c>
      <c r="C22" s="191" t="s">
        <v>42</v>
      </c>
      <c r="D22" s="192" t="s">
        <v>36</v>
      </c>
      <c r="E22" s="192" t="s">
        <v>43</v>
      </c>
      <c r="F22" s="189" t="str">
        <f>'A0 - Report information'!$C$2</f>
        <v>19-ECW-MYRP-006|MYRP|No|Palestine|UNICEF|Annual|43831|44196|44286</v>
      </c>
    </row>
    <row r="23" spans="2:6" ht="27.95" customHeight="1"/>
    <row r="24" spans="2:6" ht="27.95" customHeight="1"/>
    <row r="25" spans="2:6" ht="27.95" customHeight="1"/>
    <row r="26" spans="2:6" ht="27.95" customHeight="1"/>
    <row r="27" spans="2:6" ht="27.95" customHeight="1"/>
    <row r="28" spans="2:6" ht="27.95" customHeight="1"/>
    <row r="29" spans="2:6" ht="27.95" customHeight="1"/>
    <row r="30" spans="2:6" ht="27.95" customHeight="1"/>
  </sheetData>
  <sheetProtection sheet="1" selectLockedCells="1"/>
  <mergeCells count="5">
    <mergeCell ref="J13:J16"/>
    <mergeCell ref="B17:F17"/>
    <mergeCell ref="B3:F3"/>
    <mergeCell ref="B1:F1"/>
    <mergeCell ref="E12:I16"/>
  </mergeCells>
  <pageMargins left="0.7" right="0.7" top="0.75" bottom="0.75" header="0.3" footer="0.3"/>
  <pageSetup scale="46" orientation="portrait" r:id="rId1"/>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858342E8-EE03-4140-81DB-88758789662E}">
          <x14:formula1>
            <xm:f>'ADMIN - LISTS'!$M$3:$M$5</xm:f>
          </x14:formula1>
          <xm:sqref>B20:B22</xm:sqref>
        </x14:dataValidation>
        <x14:dataValidation type="list" allowBlank="1" showInputMessage="1" showErrorMessage="1" xr:uid="{FA3807A6-2E0E-4A4D-BAEE-5C50E2F5CCFE}">
          <x14:formula1>
            <xm:f>'ADMIN - LISTS'!$O$3:$O$4</xm:f>
          </x14:formula1>
          <xm:sqref>F5</xm:sqref>
        </x14:dataValidation>
        <x14:dataValidation type="list" allowBlank="1" showInputMessage="1" showErrorMessage="1" xr:uid="{4785C594-D439-A248-A3A6-61A101C56A71}">
          <x14:formula1>
            <xm:f>'ADMIN - LISTS'!$I$3:$I$6</xm:f>
          </x14:formula1>
          <xm:sqref>C7</xm:sqref>
        </x14:dataValidation>
        <x14:dataValidation type="list" allowBlank="1" showInputMessage="1" showErrorMessage="1" xr:uid="{5DB12304-B6EF-8649-9499-712474A3033B}">
          <x14:formula1>
            <xm:f>'ADMIN - LISTS'!$C$3:$C$4</xm:f>
          </x14:formula1>
          <xm:sqref>C8 F11</xm:sqref>
        </x14:dataValidation>
        <x14:dataValidation type="list" allowBlank="1" showInputMessage="1" showErrorMessage="1" xr:uid="{277807E1-33C4-584D-8A81-9AA6C51E3337}">
          <x14:formula1>
            <xm:f>'ADMIN - LISTS'!$Q$3:$Q$41</xm:f>
          </x14:formula1>
          <xm:sqref>C9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08F1-F5D2-8D4B-9ACB-E4D45ADDE5F9}">
  <sheetPr>
    <tabColor rgb="FFFF0000"/>
  </sheetPr>
  <dimension ref="A1:O12"/>
  <sheetViews>
    <sheetView showGridLines="0" zoomScaleNormal="100" workbookViewId="0">
      <selection activeCell="F2" sqref="F2"/>
    </sheetView>
  </sheetViews>
  <sheetFormatPr defaultColWidth="18.42578125" defaultRowHeight="14.45"/>
  <cols>
    <col min="1" max="1" width="18.42578125" style="18"/>
    <col min="2" max="16384" width="18.42578125" style="2"/>
  </cols>
  <sheetData>
    <row r="1" spans="1:15" ht="60.95" customHeight="1" thickBot="1">
      <c r="A1" s="230" t="s">
        <v>2</v>
      </c>
      <c r="B1" s="231" t="s">
        <v>8</v>
      </c>
      <c r="C1" s="231" t="s">
        <v>13</v>
      </c>
      <c r="D1" s="231" t="s">
        <v>16</v>
      </c>
      <c r="E1" s="231" t="s">
        <v>19</v>
      </c>
      <c r="F1" s="229" t="s">
        <v>21</v>
      </c>
      <c r="G1" s="232" t="s">
        <v>25</v>
      </c>
      <c r="H1" s="235" t="s">
        <v>26</v>
      </c>
      <c r="I1" s="233" t="s">
        <v>27</v>
      </c>
      <c r="J1" s="232" t="s">
        <v>5</v>
      </c>
      <c r="K1" s="234" t="s">
        <v>11</v>
      </c>
      <c r="L1" s="234" t="s">
        <v>15</v>
      </c>
      <c r="M1" s="233" t="s">
        <v>18</v>
      </c>
      <c r="N1" s="186" t="s">
        <v>23</v>
      </c>
      <c r="O1" s="31" t="s">
        <v>33</v>
      </c>
    </row>
    <row r="2" spans="1:15" ht="21" customHeight="1">
      <c r="A2" s="58" t="str">
        <f>'A0 - Report information'!C5</f>
        <v>19-ECW-MYRP-006</v>
      </c>
      <c r="B2" s="236" t="str">
        <f>'A0 - Report information'!C6</f>
        <v xml:space="preserve">Education Cannot Wait funds for State of Palestine </v>
      </c>
      <c r="C2" s="237" t="str">
        <f>'A0 - Report information'!C7</f>
        <v>MYRP</v>
      </c>
      <c r="D2" s="237" t="str">
        <f>'A0 - Report information'!C8</f>
        <v>No</v>
      </c>
      <c r="E2" s="237" t="str">
        <f>'A0 - Report information'!C9</f>
        <v>Palestine</v>
      </c>
      <c r="F2" s="238" t="str">
        <f>'A0 - Report information'!C10</f>
        <v>UNICEF</v>
      </c>
      <c r="G2" s="239">
        <f>'A0 - Report information'!C12</f>
        <v>43617</v>
      </c>
      <c r="H2" s="240">
        <f>'A0 - Report information'!C13</f>
        <v>44561</v>
      </c>
      <c r="I2" s="239">
        <f>'A0 - Report information'!C14</f>
        <v>0</v>
      </c>
      <c r="J2" s="1" t="str">
        <f>'A0 - Report information'!F5</f>
        <v>Annual</v>
      </c>
      <c r="K2" s="239">
        <f>'A0 - Report information'!F6</f>
        <v>43831</v>
      </c>
      <c r="L2" s="240">
        <f>'A0 - Report information'!F7</f>
        <v>44196</v>
      </c>
      <c r="M2" s="240">
        <f>'A0 - Report information'!F8</f>
        <v>44286</v>
      </c>
      <c r="N2" s="1">
        <f>'A0 - Report information'!F9</f>
        <v>0</v>
      </c>
      <c r="O2" s="2" t="str">
        <f>'A0 - Report information'!C2</f>
        <v>19-ECW-MYRP-006|MYRP|No|Palestine|UNICEF|Annual|43831|44196|44286</v>
      </c>
    </row>
    <row r="3" spans="1:15" ht="27.95" customHeight="1"/>
    <row r="4" spans="1:15" ht="27.95" customHeight="1"/>
    <row r="5" spans="1:15" ht="27.95" customHeight="1"/>
    <row r="6" spans="1:15" ht="27.95" customHeight="1"/>
    <row r="7" spans="1:15" ht="27.95" customHeight="1"/>
    <row r="8" spans="1:15" ht="27.95" customHeight="1"/>
    <row r="9" spans="1:15" ht="27.95" customHeight="1"/>
    <row r="10" spans="1:15" ht="27.95" customHeight="1"/>
    <row r="11" spans="1:15" ht="27.95" customHeight="1"/>
    <row r="12" spans="1:15" ht="27.95" customHeight="1"/>
  </sheetData>
  <sheetProtection sheet="1" selectLockedCells="1"/>
  <pageMargins left="0.7" right="0.7" top="0.75" bottom="0.75" header="0.3" footer="0.3"/>
  <pageSetup orientation="portrait" r:id="rId1"/>
  <ignoredErrors>
    <ignoredError sqref="M2" unlockedFormula="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3B9C1-4C4F-384E-82F5-CE8C6C4AE64F}">
  <sheetPr>
    <pageSetUpPr fitToPage="1"/>
  </sheetPr>
  <dimension ref="A1:H259"/>
  <sheetViews>
    <sheetView showGridLines="0" topLeftCell="A4" zoomScale="120" zoomScaleNormal="120" workbookViewId="0">
      <selection activeCell="G9" sqref="G9"/>
    </sheetView>
  </sheetViews>
  <sheetFormatPr defaultColWidth="9.42578125" defaultRowHeight="12.95"/>
  <cols>
    <col min="1" max="1" width="27.42578125" style="26" customWidth="1"/>
    <col min="2" max="2" width="27.85546875" style="35" customWidth="1"/>
    <col min="3" max="3" width="16.5703125" style="34" customWidth="1"/>
    <col min="4" max="4" width="34.42578125" style="34" customWidth="1"/>
    <col min="5" max="6" width="19.42578125" style="34" customWidth="1"/>
    <col min="7" max="7" width="50.42578125" style="26" customWidth="1"/>
    <col min="8" max="8" width="34" style="26" hidden="1" customWidth="1"/>
    <col min="9" max="9" width="14.42578125" style="26" customWidth="1"/>
    <col min="10" max="16384" width="9.42578125" style="26"/>
  </cols>
  <sheetData>
    <row r="1" spans="1:8" ht="48.95" customHeight="1">
      <c r="A1" s="14"/>
      <c r="B1" s="320" t="s">
        <v>44</v>
      </c>
      <c r="C1" s="320"/>
      <c r="D1" s="320"/>
      <c r="E1" s="320"/>
      <c r="F1" s="320"/>
      <c r="G1" s="320"/>
    </row>
    <row r="2" spans="1:8" s="62" customFormat="1" ht="23.1" customHeight="1">
      <c r="A2" s="61"/>
      <c r="B2" s="319"/>
      <c r="C2" s="319"/>
      <c r="D2" s="319"/>
      <c r="E2" s="319"/>
      <c r="F2" s="319"/>
      <c r="G2" s="319"/>
    </row>
    <row r="3" spans="1:8" s="28" customFormat="1" ht="60" customHeight="1">
      <c r="A3" s="321" t="s">
        <v>45</v>
      </c>
      <c r="B3" s="321"/>
      <c r="C3" s="321"/>
      <c r="D3" s="321"/>
      <c r="E3" s="321"/>
      <c r="F3" s="321"/>
      <c r="G3" s="321"/>
      <c r="H3" s="27"/>
    </row>
    <row r="4" spans="1:8" customFormat="1" ht="21.95" customHeight="1">
      <c r="A4" s="29" t="s">
        <v>10</v>
      </c>
      <c r="B4" s="29" t="s">
        <v>7</v>
      </c>
      <c r="C4" s="29" t="s">
        <v>7</v>
      </c>
      <c r="D4" s="29" t="s">
        <v>10</v>
      </c>
      <c r="E4" s="30" t="s">
        <v>46</v>
      </c>
      <c r="F4" s="30" t="s">
        <v>47</v>
      </c>
      <c r="G4" s="29" t="s">
        <v>10</v>
      </c>
    </row>
    <row r="5" spans="1:8" s="32" customFormat="1" ht="54.95" customHeight="1">
      <c r="A5" s="60" t="s">
        <v>48</v>
      </c>
      <c r="B5" s="60" t="s">
        <v>49</v>
      </c>
      <c r="C5" s="60" t="s">
        <v>50</v>
      </c>
      <c r="D5" s="60" t="s">
        <v>51</v>
      </c>
      <c r="E5" s="60" t="s">
        <v>52</v>
      </c>
      <c r="F5" s="60" t="s">
        <v>53</v>
      </c>
      <c r="G5" s="60" t="s">
        <v>54</v>
      </c>
      <c r="H5" s="31" t="s">
        <v>33</v>
      </c>
    </row>
    <row r="6" spans="1:8" s="32" customFormat="1" ht="27.95" customHeight="1">
      <c r="A6" s="36" t="s">
        <v>55</v>
      </c>
      <c r="B6" s="36" t="s">
        <v>56</v>
      </c>
      <c r="C6" s="38" t="s">
        <v>17</v>
      </c>
      <c r="D6" s="36" t="s">
        <v>57</v>
      </c>
      <c r="E6" s="37">
        <v>1242400</v>
      </c>
      <c r="F6" s="40">
        <v>43681</v>
      </c>
      <c r="G6" s="36"/>
      <c r="H6" s="33" t="str">
        <f>'A0 - Report information'!$C$2</f>
        <v>19-ECW-MYRP-006|MYRP|No|Palestine|UNICEF|Annual|43831|44196|44286</v>
      </c>
    </row>
    <row r="7" spans="1:8" s="32" customFormat="1" ht="27.95" customHeight="1">
      <c r="A7" s="36" t="s">
        <v>58</v>
      </c>
      <c r="B7" s="36" t="s">
        <v>56</v>
      </c>
      <c r="C7" s="38" t="s">
        <v>17</v>
      </c>
      <c r="D7" s="36" t="s">
        <v>59</v>
      </c>
      <c r="E7" s="37">
        <v>1134200</v>
      </c>
      <c r="F7" s="40">
        <v>43681</v>
      </c>
      <c r="G7" s="36"/>
      <c r="H7" s="33" t="str">
        <f>'A0 - Report information'!$C$2</f>
        <v>19-ECW-MYRP-006|MYRP|No|Palestine|UNICEF|Annual|43831|44196|44286</v>
      </c>
    </row>
    <row r="8" spans="1:8" s="32" customFormat="1" ht="27.95" customHeight="1">
      <c r="A8" s="36" t="s">
        <v>60</v>
      </c>
      <c r="B8" s="36" t="s">
        <v>56</v>
      </c>
      <c r="C8" s="38" t="s">
        <v>17</v>
      </c>
      <c r="D8" s="36" t="s">
        <v>61</v>
      </c>
      <c r="E8" s="37">
        <v>4518920</v>
      </c>
      <c r="F8" s="40">
        <v>43721</v>
      </c>
      <c r="G8" s="36"/>
      <c r="H8" s="33" t="str">
        <f>'A0 - Report information'!$C$2</f>
        <v>19-ECW-MYRP-006|MYRP|No|Palestine|UNICEF|Annual|43831|44196|44286</v>
      </c>
    </row>
    <row r="9" spans="1:8" s="32" customFormat="1" ht="27.95" customHeight="1">
      <c r="A9" s="36" t="s">
        <v>22</v>
      </c>
      <c r="B9" s="36" t="s">
        <v>56</v>
      </c>
      <c r="C9" s="38" t="s">
        <v>17</v>
      </c>
      <c r="D9" s="36" t="s">
        <v>62</v>
      </c>
      <c r="E9" s="37">
        <v>1353767</v>
      </c>
      <c r="F9" s="40">
        <v>43678</v>
      </c>
      <c r="G9" s="36" t="s">
        <v>63</v>
      </c>
      <c r="H9" s="33" t="str">
        <f>'A0 - Report information'!$C$2</f>
        <v>19-ECW-MYRP-006|MYRP|No|Palestine|UNICEF|Annual|43831|44196|44286</v>
      </c>
    </row>
    <row r="10" spans="1:8" s="32" customFormat="1" ht="27.95" customHeight="1">
      <c r="A10" s="36" t="s">
        <v>64</v>
      </c>
      <c r="B10" s="36" t="s">
        <v>65</v>
      </c>
      <c r="C10" s="38" t="s">
        <v>17</v>
      </c>
      <c r="D10" s="36" t="s">
        <v>66</v>
      </c>
      <c r="E10" s="37">
        <v>1011890</v>
      </c>
      <c r="F10" s="40">
        <v>43903</v>
      </c>
      <c r="G10" s="36"/>
      <c r="H10" s="33" t="str">
        <f>'A0 - Report information'!$C$2</f>
        <v>19-ECW-MYRP-006|MYRP|No|Palestine|UNICEF|Annual|43831|44196|44286</v>
      </c>
    </row>
    <row r="11" spans="1:8" s="32" customFormat="1" ht="27.95" customHeight="1">
      <c r="A11" s="36"/>
      <c r="B11" s="36"/>
      <c r="C11" s="38"/>
      <c r="D11" s="36"/>
      <c r="E11" s="37"/>
      <c r="F11" s="40"/>
      <c r="G11" s="36"/>
      <c r="H11" s="33" t="str">
        <f>'A0 - Report information'!$C$2</f>
        <v>19-ECW-MYRP-006|MYRP|No|Palestine|UNICEF|Annual|43831|44196|44286</v>
      </c>
    </row>
    <row r="12" spans="1:8" s="32" customFormat="1" ht="27.95" customHeight="1">
      <c r="A12" s="36"/>
      <c r="B12" s="36"/>
      <c r="C12" s="38"/>
      <c r="D12" s="36"/>
      <c r="E12" s="37"/>
      <c r="F12" s="40"/>
      <c r="G12" s="36"/>
      <c r="H12" s="33" t="str">
        <f>'A0 - Report information'!$C$2</f>
        <v>19-ECW-MYRP-006|MYRP|No|Palestine|UNICEF|Annual|43831|44196|44286</v>
      </c>
    </row>
    <row r="13" spans="1:8" s="32" customFormat="1" ht="27.95" customHeight="1">
      <c r="A13" s="36"/>
      <c r="B13" s="36"/>
      <c r="C13" s="38"/>
      <c r="D13" s="36"/>
      <c r="E13" s="37"/>
      <c r="F13" s="40"/>
      <c r="G13" s="36"/>
      <c r="H13" s="33" t="str">
        <f>'A0 - Report information'!$C$2</f>
        <v>19-ECW-MYRP-006|MYRP|No|Palestine|UNICEF|Annual|43831|44196|44286</v>
      </c>
    </row>
    <row r="14" spans="1:8" s="32" customFormat="1" ht="27.95" customHeight="1">
      <c r="A14" s="36"/>
      <c r="B14" s="36"/>
      <c r="C14" s="38"/>
      <c r="D14" s="36"/>
      <c r="E14" s="37"/>
      <c r="F14" s="40"/>
      <c r="G14" s="36"/>
      <c r="H14" s="33" t="str">
        <f>'A0 - Report information'!$C$2</f>
        <v>19-ECW-MYRP-006|MYRP|No|Palestine|UNICEF|Annual|43831|44196|44286</v>
      </c>
    </row>
    <row r="15" spans="1:8" s="32" customFormat="1" ht="27.95" customHeight="1">
      <c r="A15" s="36"/>
      <c r="B15" s="36"/>
      <c r="C15" s="38"/>
      <c r="D15" s="36"/>
      <c r="E15" s="37"/>
      <c r="F15" s="40"/>
      <c r="G15" s="36"/>
      <c r="H15" s="33" t="str">
        <f>'A0 - Report information'!$C$2</f>
        <v>19-ECW-MYRP-006|MYRP|No|Palestine|UNICEF|Annual|43831|44196|44286</v>
      </c>
    </row>
    <row r="16" spans="1:8" s="32" customFormat="1" ht="27.95" customHeight="1">
      <c r="A16" s="36"/>
      <c r="B16" s="36"/>
      <c r="C16" s="38"/>
      <c r="D16" s="36"/>
      <c r="E16" s="37"/>
      <c r="F16" s="40"/>
      <c r="G16" s="36"/>
      <c r="H16" s="33" t="str">
        <f>'A0 - Report information'!$C$2</f>
        <v>19-ECW-MYRP-006|MYRP|No|Palestine|UNICEF|Annual|43831|44196|44286</v>
      </c>
    </row>
    <row r="17" spans="1:8" s="32" customFormat="1" ht="27.95" customHeight="1">
      <c r="A17" s="36"/>
      <c r="B17" s="36"/>
      <c r="C17" s="38"/>
      <c r="D17" s="36"/>
      <c r="E17" s="37"/>
      <c r="F17" s="40"/>
      <c r="G17" s="36"/>
      <c r="H17" s="33" t="str">
        <f>'A0 - Report information'!$C$2</f>
        <v>19-ECW-MYRP-006|MYRP|No|Palestine|UNICEF|Annual|43831|44196|44286</v>
      </c>
    </row>
    <row r="18" spans="1:8" s="32" customFormat="1" ht="27.95" customHeight="1">
      <c r="A18" s="36"/>
      <c r="B18" s="36"/>
      <c r="C18" s="38"/>
      <c r="D18" s="36"/>
      <c r="E18" s="37"/>
      <c r="F18" s="40"/>
      <c r="G18" s="36"/>
      <c r="H18" s="33" t="str">
        <f>'A0 - Report information'!$C$2</f>
        <v>19-ECW-MYRP-006|MYRP|No|Palestine|UNICEF|Annual|43831|44196|44286</v>
      </c>
    </row>
    <row r="19" spans="1:8" s="32" customFormat="1" ht="27.95" customHeight="1">
      <c r="A19" s="36"/>
      <c r="B19" s="36"/>
      <c r="C19" s="38"/>
      <c r="D19" s="36"/>
      <c r="E19" s="37"/>
      <c r="F19" s="40"/>
      <c r="G19" s="36"/>
      <c r="H19" s="33" t="str">
        <f>'A0 - Report information'!$C$2</f>
        <v>19-ECW-MYRP-006|MYRP|No|Palestine|UNICEF|Annual|43831|44196|44286</v>
      </c>
    </row>
    <row r="20" spans="1:8" s="32" customFormat="1" ht="27.95" customHeight="1">
      <c r="A20" s="36"/>
      <c r="B20" s="36"/>
      <c r="C20" s="38"/>
      <c r="D20" s="36"/>
      <c r="E20" s="37"/>
      <c r="F20" s="40"/>
      <c r="G20" s="36"/>
      <c r="H20" s="33" t="str">
        <f>'A0 - Report information'!$C$2</f>
        <v>19-ECW-MYRP-006|MYRP|No|Palestine|UNICEF|Annual|43831|44196|44286</v>
      </c>
    </row>
    <row r="21" spans="1:8" s="32" customFormat="1" ht="27.95" customHeight="1">
      <c r="A21" s="36"/>
      <c r="B21" s="36"/>
      <c r="C21" s="38"/>
      <c r="D21" s="36"/>
      <c r="E21" s="37"/>
      <c r="F21" s="40"/>
      <c r="G21" s="36"/>
      <c r="H21" s="33" t="str">
        <f>'A0 - Report information'!$C$2</f>
        <v>19-ECW-MYRP-006|MYRP|No|Palestine|UNICEF|Annual|43831|44196|44286</v>
      </c>
    </row>
    <row r="22" spans="1:8" s="32" customFormat="1" ht="27.95" customHeight="1">
      <c r="A22" s="36"/>
      <c r="B22" s="36"/>
      <c r="C22" s="38"/>
      <c r="D22" s="36"/>
      <c r="E22" s="37"/>
      <c r="F22" s="40"/>
      <c r="G22" s="36"/>
      <c r="H22" s="33" t="str">
        <f>'A0 - Report information'!$C$2</f>
        <v>19-ECW-MYRP-006|MYRP|No|Palestine|UNICEF|Annual|43831|44196|44286</v>
      </c>
    </row>
    <row r="23" spans="1:8" s="32" customFormat="1" ht="27.95" customHeight="1">
      <c r="A23" s="36"/>
      <c r="B23" s="36"/>
      <c r="C23" s="38"/>
      <c r="D23" s="36"/>
      <c r="E23" s="37"/>
      <c r="F23" s="40"/>
      <c r="G23" s="36"/>
      <c r="H23" s="33" t="str">
        <f>'A0 - Report information'!$C$2</f>
        <v>19-ECW-MYRP-006|MYRP|No|Palestine|UNICEF|Annual|43831|44196|44286</v>
      </c>
    </row>
    <row r="24" spans="1:8" s="32" customFormat="1" ht="27.95" customHeight="1">
      <c r="A24" s="36"/>
      <c r="B24" s="36"/>
      <c r="C24" s="38"/>
      <c r="D24" s="36"/>
      <c r="E24" s="37"/>
      <c r="F24" s="40"/>
      <c r="G24" s="36"/>
      <c r="H24" s="33" t="str">
        <f>'A0 - Report information'!$C$2</f>
        <v>19-ECW-MYRP-006|MYRP|No|Palestine|UNICEF|Annual|43831|44196|44286</v>
      </c>
    </row>
    <row r="25" spans="1:8" s="32" customFormat="1" ht="27.95" customHeight="1">
      <c r="A25" s="36"/>
      <c r="B25" s="36"/>
      <c r="C25" s="38"/>
      <c r="D25" s="36"/>
      <c r="E25" s="37"/>
      <c r="F25" s="40"/>
      <c r="G25" s="36"/>
      <c r="H25" s="33" t="str">
        <f>'A0 - Report information'!$C$2</f>
        <v>19-ECW-MYRP-006|MYRP|No|Palestine|UNICEF|Annual|43831|44196|44286</v>
      </c>
    </row>
    <row r="26" spans="1:8" s="32" customFormat="1" ht="27.95" customHeight="1">
      <c r="A26" s="36"/>
      <c r="B26" s="36"/>
      <c r="C26" s="39"/>
      <c r="D26" s="36"/>
      <c r="E26" s="37"/>
      <c r="F26" s="40"/>
      <c r="G26" s="36"/>
      <c r="H26" s="33" t="str">
        <f>'A0 - Report information'!$C$2</f>
        <v>19-ECW-MYRP-006|MYRP|No|Palestine|UNICEF|Annual|43831|44196|44286</v>
      </c>
    </row>
    <row r="27" spans="1:8" s="32" customFormat="1" ht="27.95" customHeight="1">
      <c r="A27" s="36"/>
      <c r="B27" s="36"/>
      <c r="C27" s="39"/>
      <c r="D27" s="36"/>
      <c r="E27" s="37"/>
      <c r="F27" s="40"/>
      <c r="G27" s="36"/>
      <c r="H27" s="33" t="str">
        <f>'A0 - Report information'!$C$2</f>
        <v>19-ECW-MYRP-006|MYRP|No|Palestine|UNICEF|Annual|43831|44196|44286</v>
      </c>
    </row>
    <row r="28" spans="1:8" s="32" customFormat="1" ht="27.95" customHeight="1">
      <c r="A28" s="36"/>
      <c r="B28" s="36"/>
      <c r="C28" s="39"/>
      <c r="D28" s="36"/>
      <c r="E28" s="37"/>
      <c r="F28" s="40"/>
      <c r="G28" s="36"/>
      <c r="H28" s="33" t="str">
        <f>'A0 - Report information'!$C$2</f>
        <v>19-ECW-MYRP-006|MYRP|No|Palestine|UNICEF|Annual|43831|44196|44286</v>
      </c>
    </row>
    <row r="29" spans="1:8">
      <c r="B29" s="34"/>
    </row>
    <row r="30" spans="1:8">
      <c r="B30" s="34"/>
    </row>
    <row r="31" spans="1:8">
      <c r="B31" s="34"/>
    </row>
    <row r="32" spans="1:8">
      <c r="B32" s="34"/>
    </row>
    <row r="33" spans="2:2">
      <c r="B33" s="34"/>
    </row>
    <row r="34" spans="2:2">
      <c r="B34" s="34"/>
    </row>
    <row r="35" spans="2:2">
      <c r="B35" s="34"/>
    </row>
    <row r="36" spans="2:2">
      <c r="B36" s="34"/>
    </row>
    <row r="37" spans="2:2">
      <c r="B37" s="34"/>
    </row>
    <row r="38" spans="2:2">
      <c r="B38" s="34"/>
    </row>
    <row r="39" spans="2:2">
      <c r="B39" s="34"/>
    </row>
    <row r="40" spans="2:2">
      <c r="B40" s="34"/>
    </row>
    <row r="41" spans="2:2">
      <c r="B41" s="34"/>
    </row>
    <row r="42" spans="2:2">
      <c r="B42" s="34"/>
    </row>
    <row r="43" spans="2:2">
      <c r="B43" s="34"/>
    </row>
    <row r="44" spans="2:2">
      <c r="B44" s="34"/>
    </row>
    <row r="45" spans="2:2">
      <c r="B45" s="34"/>
    </row>
    <row r="46" spans="2:2">
      <c r="B46" s="34"/>
    </row>
    <row r="47" spans="2:2">
      <c r="B47" s="34"/>
    </row>
    <row r="48" spans="2:2">
      <c r="B48" s="34"/>
    </row>
    <row r="49" spans="2:2">
      <c r="B49" s="34"/>
    </row>
    <row r="50" spans="2:2">
      <c r="B50" s="34"/>
    </row>
    <row r="51" spans="2:2">
      <c r="B51" s="34"/>
    </row>
    <row r="52" spans="2:2">
      <c r="B52" s="34"/>
    </row>
    <row r="53" spans="2:2">
      <c r="B53" s="34"/>
    </row>
    <row r="54" spans="2:2">
      <c r="B54" s="34"/>
    </row>
    <row r="55" spans="2:2">
      <c r="B55" s="34"/>
    </row>
    <row r="56" spans="2:2">
      <c r="B56" s="34"/>
    </row>
    <row r="57" spans="2:2">
      <c r="B57" s="34"/>
    </row>
    <row r="58" spans="2:2">
      <c r="B58" s="34"/>
    </row>
    <row r="59" spans="2:2">
      <c r="B59" s="34"/>
    </row>
    <row r="60" spans="2:2">
      <c r="B60" s="34"/>
    </row>
    <row r="61" spans="2:2">
      <c r="B61" s="34"/>
    </row>
    <row r="62" spans="2:2">
      <c r="B62" s="34"/>
    </row>
    <row r="63" spans="2:2">
      <c r="B63" s="34"/>
    </row>
    <row r="64" spans="2:2">
      <c r="B64" s="34"/>
    </row>
    <row r="65" spans="2:2">
      <c r="B65" s="34"/>
    </row>
    <row r="66" spans="2:2">
      <c r="B66" s="34"/>
    </row>
    <row r="67" spans="2:2">
      <c r="B67" s="34"/>
    </row>
    <row r="68" spans="2:2">
      <c r="B68" s="34"/>
    </row>
    <row r="69" spans="2:2">
      <c r="B69" s="34"/>
    </row>
    <row r="70" spans="2:2">
      <c r="B70" s="34"/>
    </row>
    <row r="71" spans="2:2">
      <c r="B71" s="34"/>
    </row>
    <row r="72" spans="2:2">
      <c r="B72" s="34"/>
    </row>
    <row r="73" spans="2:2">
      <c r="B73" s="34"/>
    </row>
    <row r="74" spans="2:2">
      <c r="B74" s="34"/>
    </row>
    <row r="75" spans="2:2">
      <c r="B75" s="34"/>
    </row>
    <row r="76" spans="2:2">
      <c r="B76" s="34"/>
    </row>
    <row r="77" spans="2:2">
      <c r="B77" s="34"/>
    </row>
    <row r="78" spans="2:2">
      <c r="B78" s="34"/>
    </row>
    <row r="79" spans="2:2">
      <c r="B79" s="34"/>
    </row>
    <row r="80" spans="2:2">
      <c r="B80" s="34"/>
    </row>
    <row r="81" spans="2:2">
      <c r="B81" s="34"/>
    </row>
    <row r="82" spans="2:2">
      <c r="B82" s="34"/>
    </row>
    <row r="83" spans="2:2">
      <c r="B83" s="34"/>
    </row>
    <row r="84" spans="2:2">
      <c r="B84" s="34"/>
    </row>
    <row r="85" spans="2:2">
      <c r="B85" s="34"/>
    </row>
    <row r="86" spans="2:2">
      <c r="B86" s="34"/>
    </row>
    <row r="87" spans="2:2">
      <c r="B87" s="34"/>
    </row>
    <row r="88" spans="2:2">
      <c r="B88" s="34"/>
    </row>
    <row r="89" spans="2:2">
      <c r="B89" s="34"/>
    </row>
    <row r="90" spans="2:2">
      <c r="B90" s="34"/>
    </row>
    <row r="91" spans="2:2">
      <c r="B91" s="34"/>
    </row>
    <row r="92" spans="2:2">
      <c r="B92" s="34"/>
    </row>
    <row r="93" spans="2:2">
      <c r="B93" s="34"/>
    </row>
    <row r="94" spans="2:2">
      <c r="B94" s="34"/>
    </row>
    <row r="95" spans="2:2">
      <c r="B95" s="34"/>
    </row>
    <row r="96" spans="2:2">
      <c r="B96" s="34"/>
    </row>
    <row r="97" spans="2:2">
      <c r="B97" s="34"/>
    </row>
    <row r="98" spans="2:2">
      <c r="B98" s="34"/>
    </row>
    <row r="99" spans="2:2">
      <c r="B99" s="34"/>
    </row>
    <row r="100" spans="2:2">
      <c r="B100" s="34"/>
    </row>
    <row r="101" spans="2:2">
      <c r="B101" s="34"/>
    </row>
    <row r="102" spans="2:2">
      <c r="B102" s="34"/>
    </row>
    <row r="103" spans="2:2">
      <c r="B103" s="34"/>
    </row>
    <row r="104" spans="2:2">
      <c r="B104" s="34"/>
    </row>
    <row r="105" spans="2:2">
      <c r="B105" s="34"/>
    </row>
    <row r="106" spans="2:2">
      <c r="B106" s="34"/>
    </row>
    <row r="107" spans="2:2">
      <c r="B107" s="34"/>
    </row>
    <row r="108" spans="2:2">
      <c r="B108" s="34"/>
    </row>
    <row r="109" spans="2:2">
      <c r="B109" s="34"/>
    </row>
    <row r="110" spans="2:2">
      <c r="B110" s="34"/>
    </row>
    <row r="111" spans="2:2">
      <c r="B111" s="34"/>
    </row>
    <row r="112" spans="2:2">
      <c r="B112" s="34"/>
    </row>
    <row r="113" spans="2:2">
      <c r="B113" s="34"/>
    </row>
    <row r="114" spans="2:2">
      <c r="B114" s="34"/>
    </row>
    <row r="115" spans="2:2">
      <c r="B115" s="34"/>
    </row>
    <row r="116" spans="2:2">
      <c r="B116" s="34"/>
    </row>
    <row r="117" spans="2:2">
      <c r="B117" s="34"/>
    </row>
    <row r="118" spans="2:2">
      <c r="B118" s="34"/>
    </row>
    <row r="119" spans="2:2">
      <c r="B119" s="34"/>
    </row>
    <row r="120" spans="2:2">
      <c r="B120" s="34"/>
    </row>
    <row r="121" spans="2:2">
      <c r="B121" s="34"/>
    </row>
    <row r="122" spans="2:2">
      <c r="B122" s="34"/>
    </row>
    <row r="123" spans="2:2">
      <c r="B123" s="34"/>
    </row>
    <row r="124" spans="2:2">
      <c r="B124" s="34"/>
    </row>
    <row r="125" spans="2:2">
      <c r="B125" s="34"/>
    </row>
    <row r="126" spans="2:2">
      <c r="B126" s="34"/>
    </row>
    <row r="127" spans="2:2">
      <c r="B127" s="34"/>
    </row>
    <row r="128" spans="2:2">
      <c r="B128" s="34"/>
    </row>
    <row r="129" spans="2:2">
      <c r="B129" s="34"/>
    </row>
    <row r="130" spans="2:2">
      <c r="B130" s="34"/>
    </row>
    <row r="131" spans="2:2">
      <c r="B131" s="34"/>
    </row>
    <row r="132" spans="2:2">
      <c r="B132" s="34"/>
    </row>
    <row r="133" spans="2:2">
      <c r="B133" s="34"/>
    </row>
    <row r="134" spans="2:2">
      <c r="B134" s="34"/>
    </row>
    <row r="135" spans="2:2">
      <c r="B135" s="34"/>
    </row>
    <row r="136" spans="2:2">
      <c r="B136" s="34"/>
    </row>
    <row r="137" spans="2:2">
      <c r="B137" s="34"/>
    </row>
    <row r="138" spans="2:2">
      <c r="B138" s="34"/>
    </row>
    <row r="139" spans="2:2">
      <c r="B139" s="34"/>
    </row>
    <row r="140" spans="2:2">
      <c r="B140" s="34"/>
    </row>
    <row r="141" spans="2:2">
      <c r="B141" s="34"/>
    </row>
    <row r="142" spans="2:2">
      <c r="B142" s="34"/>
    </row>
    <row r="143" spans="2:2">
      <c r="B143" s="34"/>
    </row>
    <row r="144" spans="2:2">
      <c r="B144" s="34"/>
    </row>
    <row r="145" spans="2:2">
      <c r="B145" s="34"/>
    </row>
    <row r="146" spans="2:2">
      <c r="B146" s="34"/>
    </row>
    <row r="147" spans="2:2">
      <c r="B147" s="34"/>
    </row>
    <row r="148" spans="2:2">
      <c r="B148" s="34"/>
    </row>
    <row r="149" spans="2:2">
      <c r="B149" s="34"/>
    </row>
    <row r="150" spans="2:2">
      <c r="B150" s="34"/>
    </row>
    <row r="151" spans="2:2">
      <c r="B151" s="34"/>
    </row>
    <row r="152" spans="2:2">
      <c r="B152" s="34"/>
    </row>
    <row r="153" spans="2:2">
      <c r="B153" s="34"/>
    </row>
    <row r="154" spans="2:2">
      <c r="B154" s="34"/>
    </row>
    <row r="155" spans="2:2">
      <c r="B155" s="34"/>
    </row>
    <row r="156" spans="2:2">
      <c r="B156" s="34"/>
    </row>
    <row r="157" spans="2:2">
      <c r="B157" s="34"/>
    </row>
    <row r="158" spans="2:2">
      <c r="B158" s="34"/>
    </row>
    <row r="159" spans="2:2">
      <c r="B159" s="34"/>
    </row>
    <row r="160" spans="2:2">
      <c r="B160" s="34"/>
    </row>
    <row r="161" spans="2:2">
      <c r="B161" s="34"/>
    </row>
    <row r="162" spans="2:2">
      <c r="B162" s="34"/>
    </row>
    <row r="163" spans="2:2">
      <c r="B163" s="34"/>
    </row>
    <row r="164" spans="2:2">
      <c r="B164" s="34"/>
    </row>
    <row r="165" spans="2:2">
      <c r="B165" s="34"/>
    </row>
    <row r="166" spans="2:2">
      <c r="B166" s="34"/>
    </row>
    <row r="167" spans="2:2">
      <c r="B167" s="34"/>
    </row>
    <row r="168" spans="2:2">
      <c r="B168" s="34"/>
    </row>
    <row r="169" spans="2:2">
      <c r="B169" s="34"/>
    </row>
    <row r="170" spans="2:2">
      <c r="B170" s="34"/>
    </row>
    <row r="171" spans="2:2">
      <c r="B171" s="34"/>
    </row>
    <row r="172" spans="2:2">
      <c r="B172" s="34"/>
    </row>
    <row r="173" spans="2:2">
      <c r="B173" s="34"/>
    </row>
    <row r="174" spans="2:2">
      <c r="B174" s="34"/>
    </row>
    <row r="175" spans="2:2">
      <c r="B175" s="34"/>
    </row>
    <row r="176" spans="2:2">
      <c r="B176" s="34"/>
    </row>
    <row r="177" spans="2:2">
      <c r="B177" s="34"/>
    </row>
    <row r="178" spans="2:2">
      <c r="B178" s="34"/>
    </row>
    <row r="179" spans="2:2">
      <c r="B179" s="34"/>
    </row>
    <row r="180" spans="2:2">
      <c r="B180" s="34"/>
    </row>
    <row r="181" spans="2:2">
      <c r="B181" s="34"/>
    </row>
    <row r="182" spans="2:2">
      <c r="B182" s="34"/>
    </row>
    <row r="183" spans="2:2">
      <c r="B183" s="34"/>
    </row>
    <row r="184" spans="2:2">
      <c r="B184" s="34"/>
    </row>
    <row r="185" spans="2:2">
      <c r="B185" s="34"/>
    </row>
    <row r="186" spans="2:2">
      <c r="B186" s="34"/>
    </row>
    <row r="187" spans="2:2">
      <c r="B187" s="34"/>
    </row>
    <row r="188" spans="2:2">
      <c r="B188" s="34"/>
    </row>
    <row r="189" spans="2:2">
      <c r="B189" s="34"/>
    </row>
    <row r="190" spans="2:2">
      <c r="B190" s="34"/>
    </row>
    <row r="191" spans="2:2">
      <c r="B191" s="34"/>
    </row>
    <row r="192" spans="2:2">
      <c r="B192" s="34"/>
    </row>
    <row r="193" spans="2:2">
      <c r="B193" s="34"/>
    </row>
    <row r="194" spans="2:2">
      <c r="B194" s="34"/>
    </row>
    <row r="195" spans="2:2">
      <c r="B195" s="34"/>
    </row>
    <row r="196" spans="2:2">
      <c r="B196" s="34"/>
    </row>
    <row r="197" spans="2:2">
      <c r="B197" s="34"/>
    </row>
    <row r="198" spans="2:2">
      <c r="B198" s="34"/>
    </row>
    <row r="199" spans="2:2">
      <c r="B199" s="34"/>
    </row>
    <row r="200" spans="2:2">
      <c r="B200" s="34"/>
    </row>
    <row r="201" spans="2:2">
      <c r="B201" s="34"/>
    </row>
    <row r="202" spans="2:2">
      <c r="B202" s="34"/>
    </row>
    <row r="203" spans="2:2">
      <c r="B203" s="34"/>
    </row>
    <row r="204" spans="2:2">
      <c r="B204" s="34"/>
    </row>
    <row r="205" spans="2:2">
      <c r="B205" s="34"/>
    </row>
    <row r="206" spans="2:2">
      <c r="B206" s="34"/>
    </row>
    <row r="207" spans="2:2">
      <c r="B207" s="34"/>
    </row>
    <row r="208" spans="2:2">
      <c r="B208" s="34"/>
    </row>
    <row r="209" spans="2:2">
      <c r="B209" s="34"/>
    </row>
    <row r="210" spans="2:2">
      <c r="B210" s="34"/>
    </row>
    <row r="211" spans="2:2">
      <c r="B211" s="34"/>
    </row>
    <row r="212" spans="2:2">
      <c r="B212" s="34"/>
    </row>
    <row r="213" spans="2:2">
      <c r="B213" s="34"/>
    </row>
    <row r="214" spans="2:2">
      <c r="B214" s="34"/>
    </row>
    <row r="215" spans="2:2">
      <c r="B215" s="34"/>
    </row>
    <row r="216" spans="2:2">
      <c r="B216" s="34"/>
    </row>
    <row r="217" spans="2:2">
      <c r="B217" s="34"/>
    </row>
    <row r="218" spans="2:2">
      <c r="B218" s="34"/>
    </row>
    <row r="219" spans="2:2">
      <c r="B219" s="34"/>
    </row>
    <row r="220" spans="2:2">
      <c r="B220" s="34"/>
    </row>
    <row r="221" spans="2:2">
      <c r="B221" s="34"/>
    </row>
    <row r="222" spans="2:2">
      <c r="B222" s="34"/>
    </row>
    <row r="223" spans="2:2">
      <c r="B223" s="34"/>
    </row>
    <row r="224" spans="2:2">
      <c r="B224" s="34"/>
    </row>
    <row r="225" spans="2:2">
      <c r="B225" s="34"/>
    </row>
    <row r="226" spans="2:2">
      <c r="B226" s="34"/>
    </row>
    <row r="227" spans="2:2">
      <c r="B227" s="34"/>
    </row>
    <row r="228" spans="2:2">
      <c r="B228" s="34"/>
    </row>
    <row r="229" spans="2:2">
      <c r="B229" s="34"/>
    </row>
    <row r="230" spans="2:2">
      <c r="B230" s="34"/>
    </row>
    <row r="231" spans="2:2">
      <c r="B231" s="34"/>
    </row>
    <row r="232" spans="2:2">
      <c r="B232" s="34"/>
    </row>
    <row r="233" spans="2:2">
      <c r="B233" s="34"/>
    </row>
    <row r="234" spans="2:2">
      <c r="B234" s="34"/>
    </row>
    <row r="235" spans="2:2">
      <c r="B235" s="34"/>
    </row>
    <row r="236" spans="2:2">
      <c r="B236" s="34"/>
    </row>
    <row r="237" spans="2:2">
      <c r="B237" s="34"/>
    </row>
    <row r="238" spans="2:2">
      <c r="B238" s="34"/>
    </row>
    <row r="239" spans="2:2">
      <c r="B239" s="34"/>
    </row>
    <row r="240" spans="2:2">
      <c r="B240" s="34"/>
    </row>
    <row r="241" spans="2:2">
      <c r="B241" s="34"/>
    </row>
    <row r="242" spans="2:2">
      <c r="B242" s="34"/>
    </row>
    <row r="243" spans="2:2">
      <c r="B243" s="34"/>
    </row>
    <row r="244" spans="2:2">
      <c r="B244" s="34"/>
    </row>
    <row r="245" spans="2:2">
      <c r="B245" s="34"/>
    </row>
    <row r="246" spans="2:2">
      <c r="B246" s="34"/>
    </row>
    <row r="247" spans="2:2">
      <c r="B247" s="34"/>
    </row>
    <row r="248" spans="2:2">
      <c r="B248" s="34"/>
    </row>
    <row r="249" spans="2:2">
      <c r="B249" s="34"/>
    </row>
    <row r="250" spans="2:2">
      <c r="B250" s="34"/>
    </row>
    <row r="251" spans="2:2">
      <c r="B251" s="34"/>
    </row>
    <row r="252" spans="2:2">
      <c r="B252" s="34"/>
    </row>
    <row r="253" spans="2:2">
      <c r="B253" s="34"/>
    </row>
    <row r="254" spans="2:2">
      <c r="B254" s="34"/>
    </row>
    <row r="255" spans="2:2">
      <c r="B255" s="34"/>
    </row>
    <row r="256" spans="2:2">
      <c r="B256" s="34"/>
    </row>
    <row r="257" spans="2:2">
      <c r="B257" s="34"/>
    </row>
    <row r="258" spans="2:2">
      <c r="B258" s="34"/>
    </row>
    <row r="259" spans="2:2">
      <c r="B259" s="34"/>
    </row>
  </sheetData>
  <sheetProtection sheet="1" selectLockedCells="1"/>
  <dataConsolidate/>
  <mergeCells count="3">
    <mergeCell ref="B2:G2"/>
    <mergeCell ref="B1:G1"/>
    <mergeCell ref="A3:G3"/>
  </mergeCells>
  <dataValidations count="2">
    <dataValidation errorStyle="warning" operator="greaterThan" allowBlank="1" showInputMessage="1" showErrorMessage="1" error="Please input nearest whole number (no decimals) with no spaces." sqref="D4 A4 G4" xr:uid="{00000000-0002-0000-0000-000002000000}"/>
    <dataValidation operator="greaterThan" allowBlank="1" showErrorMessage="1" error="Please input date as dd/mm/yyyy" prompt="dd/mm/yyyy" sqref="G5:G28" xr:uid="{00000000-0002-0000-0000-000001000000}"/>
  </dataValidations>
  <pageMargins left="0.25" right="0.25" top="0.75" bottom="0.75" header="0.3" footer="0.3"/>
  <pageSetup scale="68" fitToHeight="100" orientation="landscape" r:id="rId1"/>
  <headerFooter>
    <oddHeader>&amp;R&amp;"Arial Narrow,Regular"&amp;8ECW Delivery Chain Template</oddHeader>
    <oddFooter>Page &amp;P of &amp;N</oddFooter>
  </headerFooter>
  <drawing r:id="rId2"/>
  <tableParts count="1">
    <tablePart r:id="rId3"/>
  </tableParts>
  <extLst>
    <ext xmlns:x14="http://schemas.microsoft.com/office/spreadsheetml/2009/9/main" uri="{CCE6A557-97BC-4b89-ADB6-D9C93CAAB3DF}">
      <x14:dataValidations xmlns:xm="http://schemas.microsoft.com/office/excel/2006/main" count="2">
        <x14:dataValidation type="list" operator="greaterThan" allowBlank="1" showInputMessage="1" showErrorMessage="1" error="Please input nearest whole number (no decimals) with no spaces." xr:uid="{5F62C6DF-67FE-9346-A788-54327FE35E66}">
          <x14:formula1>
            <xm:f>'ADMIN - LISTS'!$C$3:$C$4</xm:f>
          </x14:formula1>
          <xm:sqref>C6:C28</xm:sqref>
        </x14:dataValidation>
        <x14:dataValidation type="list" allowBlank="1" showInputMessage="1" showErrorMessage="1" xr:uid="{1AE420CB-DAE0-F242-9912-6FDAD7D6D873}">
          <x14:formula1>
            <xm:f>'ADMIN - LISTS'!$A$3:$A$8</xm:f>
          </x14:formula1>
          <xm:sqref>B6:B28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D8594-91EB-B747-B430-42D8C87FF68E}">
  <sheetPr>
    <pageSetUpPr fitToPage="1"/>
  </sheetPr>
  <dimension ref="A1:N89"/>
  <sheetViews>
    <sheetView showGridLines="0" zoomScale="125" zoomScaleNormal="100" zoomScaleSheetLayoutView="100" workbookViewId="0">
      <selection activeCell="E84" sqref="E84"/>
    </sheetView>
  </sheetViews>
  <sheetFormatPr defaultColWidth="8.85546875" defaultRowHeight="14.45"/>
  <cols>
    <col min="1" max="1" width="3.42578125" customWidth="1"/>
    <col min="2" max="2" width="18.140625" customWidth="1"/>
    <col min="3" max="3" width="14.5703125" customWidth="1"/>
    <col min="4" max="4" width="37" customWidth="1"/>
    <col min="5" max="5" width="20.42578125" customWidth="1"/>
    <col min="6" max="7" width="19" customWidth="1"/>
    <col min="8" max="8" width="44" hidden="1" customWidth="1"/>
    <col min="9" max="9" width="19.85546875" customWidth="1"/>
  </cols>
  <sheetData>
    <row r="1" spans="1:11" s="26" customFormat="1" ht="41.1" customHeight="1">
      <c r="A1" s="14"/>
      <c r="B1" s="93"/>
      <c r="C1" s="194" t="s">
        <v>67</v>
      </c>
      <c r="D1" s="50"/>
      <c r="E1" s="50"/>
      <c r="F1" s="50"/>
      <c r="G1" s="50"/>
      <c r="H1" s="94"/>
    </row>
    <row r="2" spans="1:11" s="26" customFormat="1" ht="20.100000000000001" customHeight="1">
      <c r="A2" s="95"/>
      <c r="C2" s="88"/>
      <c r="D2" s="241" t="s">
        <v>68</v>
      </c>
      <c r="E2" s="322" t="str">
        <f>'A0 - Report information'!C5</f>
        <v>19-ECW-MYRP-006</v>
      </c>
      <c r="F2" s="323"/>
      <c r="G2" s="95"/>
      <c r="H2" s="94"/>
    </row>
    <row r="3" spans="1:11" ht="24.95" customHeight="1">
      <c r="A3" s="136"/>
      <c r="B3" s="97" t="s">
        <v>69</v>
      </c>
      <c r="C3" s="97"/>
      <c r="D3" s="98"/>
      <c r="E3" s="337"/>
      <c r="F3" s="337"/>
      <c r="G3" s="152"/>
      <c r="I3" s="96"/>
      <c r="J3" s="96"/>
      <c r="K3" s="96"/>
    </row>
    <row r="4" spans="1:11" ht="11.1" customHeight="1">
      <c r="A4" s="96"/>
      <c r="B4" s="96"/>
      <c r="C4" s="96"/>
      <c r="D4" s="96"/>
      <c r="E4" s="96"/>
      <c r="F4" s="96"/>
      <c r="G4" s="96"/>
      <c r="I4" s="96"/>
      <c r="J4" s="96"/>
      <c r="K4" s="96"/>
    </row>
    <row r="5" spans="1:11" ht="30" customHeight="1">
      <c r="A5" s="96"/>
      <c r="B5" s="99" t="s">
        <v>70</v>
      </c>
      <c r="C5" s="100" t="s">
        <v>71</v>
      </c>
      <c r="D5" s="101" t="s">
        <v>72</v>
      </c>
      <c r="E5" s="102" t="s">
        <v>73</v>
      </c>
      <c r="F5" s="154" t="s">
        <v>74</v>
      </c>
      <c r="G5" s="163" t="s">
        <v>75</v>
      </c>
      <c r="H5" s="31" t="s">
        <v>33</v>
      </c>
      <c r="I5" s="26"/>
      <c r="J5" s="96"/>
      <c r="K5" s="96"/>
    </row>
    <row r="6" spans="1:11" ht="21.95" customHeight="1">
      <c r="A6" s="96"/>
      <c r="B6" s="103" t="s">
        <v>76</v>
      </c>
      <c r="C6" s="104"/>
      <c r="D6" s="104"/>
      <c r="E6" s="299">
        <v>11740555.470000001</v>
      </c>
      <c r="F6" s="105">
        <f>IFERROR(SUM(a5_1_overview[[#This Row],[Cumulative Expenditure]]/SUM(a5_1_overview[Cumulative Expenditure])),0)</f>
        <v>0.57208796126820693</v>
      </c>
      <c r="G6" s="223"/>
      <c r="H6" s="155" t="str">
        <f>'A0 - Report information'!$C$2</f>
        <v>19-ECW-MYRP-006|MYRP|No|Palestine|UNICEF|Annual|43831|44196|44286</v>
      </c>
      <c r="I6" s="96"/>
      <c r="J6" s="96"/>
      <c r="K6" s="96"/>
    </row>
    <row r="7" spans="1:11" ht="21.95" customHeight="1">
      <c r="A7" s="96"/>
      <c r="B7" s="103" t="s">
        <v>77</v>
      </c>
      <c r="C7" s="104"/>
      <c r="D7" s="104"/>
      <c r="E7" s="299">
        <v>4229158.7300000004</v>
      </c>
      <c r="F7" s="105">
        <f>IFERROR(SUM(a5_1_overview[[#This Row],[Cumulative Expenditure]]/SUM(a5_1_overview[Cumulative Expenditure])),0)</f>
        <v>0.20607634808315753</v>
      </c>
      <c r="G7" s="223"/>
      <c r="H7" s="155" t="str">
        <f>'A0 - Report information'!$C$2</f>
        <v>19-ECW-MYRP-006|MYRP|No|Palestine|UNICEF|Annual|43831|44196|44286</v>
      </c>
      <c r="I7" s="96"/>
      <c r="J7" s="96"/>
      <c r="K7" s="96"/>
    </row>
    <row r="8" spans="1:11" ht="21.95" customHeight="1">
      <c r="A8" s="96"/>
      <c r="B8" s="103" t="s">
        <v>78</v>
      </c>
      <c r="C8" s="104"/>
      <c r="D8" s="104"/>
      <c r="E8" s="299">
        <v>4494349.5199999996</v>
      </c>
      <c r="F8" s="105">
        <f>IFERROR(SUM(a5_1_overview[[#This Row],[Cumulative Expenditure]]/SUM(a5_1_overview[Cumulative Expenditure])),0)</f>
        <v>0.21899843331037419</v>
      </c>
      <c r="G8" s="223"/>
      <c r="H8" s="155" t="str">
        <f>'A0 - Report information'!$C$2</f>
        <v>19-ECW-MYRP-006|MYRP|No|Palestine|UNICEF|Annual|43831|44196|44286</v>
      </c>
      <c r="I8" s="96"/>
      <c r="J8" s="96"/>
      <c r="K8" s="96"/>
    </row>
    <row r="9" spans="1:11" ht="21.95" customHeight="1">
      <c r="A9" s="96"/>
      <c r="B9" s="103" t="s">
        <v>79</v>
      </c>
      <c r="C9" s="104"/>
      <c r="D9" s="104"/>
      <c r="E9" s="300">
        <v>58227.02</v>
      </c>
      <c r="F9" s="105">
        <f>IFERROR(SUM(a5_1_overview[[#This Row],[Cumulative Expenditure]]/SUM(a5_1_overview[Cumulative Expenditure])),0)</f>
        <v>2.8372573382614498E-3</v>
      </c>
      <c r="G9" s="223"/>
      <c r="H9" s="155" t="str">
        <f>'A0 - Report information'!$C$2</f>
        <v>19-ECW-MYRP-006|MYRP|No|Palestine|UNICEF|Annual|43831|44196|44286</v>
      </c>
      <c r="I9" s="96"/>
      <c r="J9" s="96"/>
      <c r="K9" s="96"/>
    </row>
    <row r="10" spans="1:11" ht="24.95" customHeight="1">
      <c r="A10" s="96"/>
      <c r="C10" s="106"/>
      <c r="D10" s="107" t="s">
        <v>80</v>
      </c>
      <c r="E10" s="108">
        <f>SUM(E6-(SUM(E7:E9)))</f>
        <v>2958820.2000000011</v>
      </c>
      <c r="F10" s="109">
        <f>SUM(F6-(SUM(F7:F9)))</f>
        <v>0.14417592253641376</v>
      </c>
      <c r="G10" s="164"/>
      <c r="H10" s="110"/>
      <c r="I10" s="96"/>
      <c r="J10" s="96"/>
      <c r="K10" s="96"/>
    </row>
    <row r="11" spans="1:11" ht="45" customHeight="1">
      <c r="A11" s="96"/>
      <c r="B11" s="334" t="s">
        <v>81</v>
      </c>
      <c r="C11" s="334"/>
      <c r="D11" s="334"/>
      <c r="E11" s="334"/>
      <c r="F11" s="334"/>
      <c r="G11" s="334"/>
      <c r="H11" s="111"/>
      <c r="I11" s="96"/>
      <c r="J11" s="96"/>
      <c r="K11" s="96"/>
    </row>
    <row r="12" spans="1:11" ht="32.1" customHeight="1">
      <c r="A12" s="136"/>
      <c r="B12" s="112" t="s">
        <v>82</v>
      </c>
      <c r="C12" s="112"/>
      <c r="D12" s="112"/>
      <c r="E12" s="112"/>
      <c r="F12" s="112"/>
      <c r="G12" s="112"/>
      <c r="H12" s="114"/>
      <c r="I12" s="96"/>
      <c r="J12" s="96"/>
      <c r="K12" s="96"/>
    </row>
    <row r="13" spans="1:11" ht="12" customHeight="1">
      <c r="A13" s="96"/>
      <c r="B13" s="115"/>
      <c r="C13" s="115"/>
      <c r="D13" s="115"/>
      <c r="E13" s="115"/>
      <c r="F13" s="115"/>
      <c r="G13" s="115"/>
      <c r="H13" s="114"/>
      <c r="I13" s="96"/>
      <c r="J13" s="96"/>
      <c r="K13" s="96"/>
    </row>
    <row r="14" spans="1:11" ht="20.100000000000001" customHeight="1">
      <c r="A14" s="96"/>
      <c r="B14" s="327"/>
      <c r="C14" s="328"/>
      <c r="D14" s="329"/>
      <c r="E14" s="324" t="s">
        <v>83</v>
      </c>
      <c r="F14" s="324"/>
      <c r="G14" s="324"/>
      <c r="H14" s="153"/>
      <c r="I14" s="96"/>
      <c r="J14" s="96"/>
      <c r="K14" s="96"/>
    </row>
    <row r="15" spans="1:11" ht="23.1" customHeight="1">
      <c r="A15" s="96"/>
      <c r="B15" s="116" t="s">
        <v>84</v>
      </c>
      <c r="C15" s="116" t="s">
        <v>85</v>
      </c>
      <c r="D15" s="116" t="s">
        <v>86</v>
      </c>
      <c r="E15" s="116" t="s">
        <v>87</v>
      </c>
      <c r="F15" s="116" t="s">
        <v>88</v>
      </c>
      <c r="G15" s="116" t="s">
        <v>89</v>
      </c>
      <c r="H15" s="31" t="s">
        <v>33</v>
      </c>
      <c r="I15" s="96"/>
      <c r="J15" s="96"/>
    </row>
    <row r="16" spans="1:11" ht="15.95" customHeight="1">
      <c r="A16" s="96"/>
      <c r="B16" s="260" t="s">
        <v>90</v>
      </c>
      <c r="C16" s="261" t="s">
        <v>91</v>
      </c>
      <c r="D16" s="264" t="s">
        <v>92</v>
      </c>
      <c r="E16" s="301">
        <v>131785.44</v>
      </c>
      <c r="F16" s="301"/>
      <c r="G16" s="263"/>
      <c r="H16" s="258" t="str">
        <f>'A0 - Report information'!$C$2</f>
        <v>19-ECW-MYRP-006|MYRP|No|Palestine|UNICEF|Annual|43831|44196|44286</v>
      </c>
      <c r="I16" s="96"/>
      <c r="J16" s="96"/>
    </row>
    <row r="17" spans="1:10" ht="15.95" customHeight="1">
      <c r="A17" s="96"/>
      <c r="B17" s="260" t="s">
        <v>90</v>
      </c>
      <c r="C17" s="261" t="s">
        <v>93</v>
      </c>
      <c r="D17" s="264" t="s">
        <v>94</v>
      </c>
      <c r="E17" s="301">
        <v>318906.93</v>
      </c>
      <c r="F17" s="301">
        <v>14746.53</v>
      </c>
      <c r="G17" s="263"/>
      <c r="H17" s="258" t="str">
        <f>'A0 - Report information'!$C$2</f>
        <v>19-ECW-MYRP-006|MYRP|No|Palestine|UNICEF|Annual|43831|44196|44286</v>
      </c>
      <c r="I17" s="96"/>
      <c r="J17" s="96"/>
    </row>
    <row r="18" spans="1:10" ht="15.95" customHeight="1">
      <c r="A18" s="96"/>
      <c r="B18" s="260" t="s">
        <v>90</v>
      </c>
      <c r="C18" s="261" t="s">
        <v>95</v>
      </c>
      <c r="D18" s="264" t="s">
        <v>96</v>
      </c>
      <c r="E18" s="301">
        <v>547791.35</v>
      </c>
      <c r="F18" s="301"/>
      <c r="G18" s="263"/>
      <c r="H18" s="258" t="str">
        <f>'A0 - Report information'!$C$2</f>
        <v>19-ECW-MYRP-006|MYRP|No|Palestine|UNICEF|Annual|43831|44196|44286</v>
      </c>
      <c r="I18" s="96"/>
      <c r="J18" s="96"/>
    </row>
    <row r="19" spans="1:10" ht="15.95" customHeight="1">
      <c r="A19" s="96"/>
      <c r="B19" s="260" t="s">
        <v>97</v>
      </c>
      <c r="C19" s="261" t="s">
        <v>98</v>
      </c>
      <c r="D19" s="264" t="s">
        <v>99</v>
      </c>
      <c r="E19" s="301">
        <v>357622.14</v>
      </c>
      <c r="F19" s="301"/>
      <c r="G19" s="263"/>
      <c r="H19" s="258" t="str">
        <f>'A0 - Report information'!$C$2</f>
        <v>19-ECW-MYRP-006|MYRP|No|Palestine|UNICEF|Annual|43831|44196|44286</v>
      </c>
      <c r="I19" s="96"/>
      <c r="J19" s="96"/>
    </row>
    <row r="20" spans="1:10" ht="15.95" customHeight="1">
      <c r="A20" s="96"/>
      <c r="B20" s="260" t="s">
        <v>97</v>
      </c>
      <c r="C20" s="261" t="s">
        <v>100</v>
      </c>
      <c r="D20" s="264" t="s">
        <v>101</v>
      </c>
      <c r="E20" s="301">
        <v>1148088</v>
      </c>
      <c r="F20" s="301">
        <v>268682.39</v>
      </c>
      <c r="G20" s="263"/>
      <c r="H20" s="258" t="str">
        <f>'A0 - Report information'!$C$2</f>
        <v>19-ECW-MYRP-006|MYRP|No|Palestine|UNICEF|Annual|43831|44196|44286</v>
      </c>
      <c r="I20" s="96"/>
      <c r="J20" s="96"/>
    </row>
    <row r="21" spans="1:10" ht="15.95" customHeight="1">
      <c r="A21" s="96"/>
      <c r="B21" s="261" t="s">
        <v>102</v>
      </c>
      <c r="C21" s="264"/>
      <c r="D21" s="262"/>
      <c r="E21" s="301"/>
      <c r="F21" s="301"/>
      <c r="G21" s="263"/>
      <c r="H21" s="258" t="str">
        <f>'A0 - Report information'!$C$2</f>
        <v>19-ECW-MYRP-006|MYRP|No|Palestine|UNICEF|Annual|43831|44196|44286</v>
      </c>
      <c r="I21" s="96"/>
      <c r="J21" s="96"/>
    </row>
    <row r="22" spans="1:10" ht="15.95" customHeight="1">
      <c r="A22" s="96"/>
      <c r="B22" s="260" t="s">
        <v>103</v>
      </c>
      <c r="C22" s="261" t="s">
        <v>104</v>
      </c>
      <c r="D22" s="264" t="s">
        <v>105</v>
      </c>
      <c r="E22" s="301">
        <v>52746.26</v>
      </c>
      <c r="F22" s="301"/>
      <c r="G22" s="263"/>
      <c r="H22" s="258" t="str">
        <f>'A0 - Report information'!$C$2</f>
        <v>19-ECW-MYRP-006|MYRP|No|Palestine|UNICEF|Annual|43831|44196|44286</v>
      </c>
      <c r="I22" s="96"/>
      <c r="J22" s="96"/>
    </row>
    <row r="23" spans="1:10" ht="15.95" customHeight="1">
      <c r="A23" s="96"/>
      <c r="B23" s="260" t="s">
        <v>103</v>
      </c>
      <c r="C23" s="261" t="s">
        <v>106</v>
      </c>
      <c r="D23" s="264" t="s">
        <v>107</v>
      </c>
      <c r="E23" s="301">
        <v>61906</v>
      </c>
      <c r="F23" s="301">
        <v>61744.69</v>
      </c>
      <c r="G23" s="263"/>
      <c r="H23" s="258" t="str">
        <f>'A0 - Report information'!$C$2</f>
        <v>19-ECW-MYRP-006|MYRP|No|Palestine|UNICEF|Annual|43831|44196|44286</v>
      </c>
      <c r="I23" s="96"/>
      <c r="J23" s="96"/>
    </row>
    <row r="24" spans="1:10" ht="15.95" customHeight="1">
      <c r="A24" s="96"/>
      <c r="B24" s="260" t="s">
        <v>103</v>
      </c>
      <c r="C24" s="261" t="s">
        <v>108</v>
      </c>
      <c r="D24" s="264" t="s">
        <v>109</v>
      </c>
      <c r="E24" s="301">
        <v>408006.65</v>
      </c>
      <c r="F24" s="301">
        <v>76775.320000000007</v>
      </c>
      <c r="G24" s="263"/>
      <c r="H24" s="258" t="str">
        <f>'A0 - Report information'!$C$2</f>
        <v>19-ECW-MYRP-006|MYRP|No|Palestine|UNICEF|Annual|43831|44196|44286</v>
      </c>
      <c r="I24" s="96"/>
      <c r="J24" s="96"/>
    </row>
    <row r="25" spans="1:10" ht="15.95" customHeight="1">
      <c r="A25" s="96"/>
      <c r="B25" s="261"/>
      <c r="C25" s="264"/>
      <c r="D25" s="264"/>
      <c r="E25" s="263"/>
      <c r="F25" s="263"/>
      <c r="G25" s="263"/>
      <c r="H25" s="258" t="str">
        <f>'A0 - Report information'!$C$2</f>
        <v>19-ECW-MYRP-006|MYRP|No|Palestine|UNICEF|Annual|43831|44196|44286</v>
      </c>
      <c r="I25" s="96"/>
      <c r="J25" s="96"/>
    </row>
    <row r="26" spans="1:10" ht="15.95" customHeight="1">
      <c r="A26" s="96"/>
      <c r="B26" s="265"/>
      <c r="C26" s="265"/>
      <c r="D26" s="262"/>
      <c r="E26" s="263"/>
      <c r="F26" s="263"/>
      <c r="G26" s="263"/>
      <c r="H26" s="258" t="str">
        <f>'A0 - Report information'!$C$2</f>
        <v>19-ECW-MYRP-006|MYRP|No|Palestine|UNICEF|Annual|43831|44196|44286</v>
      </c>
      <c r="I26" s="96"/>
      <c r="J26" s="96"/>
    </row>
    <row r="27" spans="1:10" ht="15.95" customHeight="1">
      <c r="A27" s="96"/>
      <c r="B27" s="265"/>
      <c r="C27" s="265"/>
      <c r="D27" s="264"/>
      <c r="E27" s="263"/>
      <c r="F27" s="263"/>
      <c r="G27" s="263"/>
      <c r="H27" s="258" t="str">
        <f>'A0 - Report information'!$C$2</f>
        <v>19-ECW-MYRP-006|MYRP|No|Palestine|UNICEF|Annual|43831|44196|44286</v>
      </c>
      <c r="I27" s="96"/>
      <c r="J27" s="96"/>
    </row>
    <row r="28" spans="1:10" ht="15.95" customHeight="1">
      <c r="A28" s="96"/>
      <c r="B28" s="265"/>
      <c r="C28" s="265"/>
      <c r="D28" s="264"/>
      <c r="E28" s="263"/>
      <c r="F28" s="263"/>
      <c r="G28" s="263"/>
      <c r="H28" s="258" t="str">
        <f>'A0 - Report information'!$C$2</f>
        <v>19-ECW-MYRP-006|MYRP|No|Palestine|UNICEF|Annual|43831|44196|44286</v>
      </c>
      <c r="I28" s="96"/>
      <c r="J28" s="96"/>
    </row>
    <row r="29" spans="1:10" ht="15.95" customHeight="1">
      <c r="A29" s="96"/>
      <c r="B29" s="265"/>
      <c r="C29" s="264"/>
      <c r="D29" s="264"/>
      <c r="E29" s="263"/>
      <c r="F29" s="263"/>
      <c r="G29" s="263"/>
      <c r="H29" s="258" t="str">
        <f>'A0 - Report information'!$C$2</f>
        <v>19-ECW-MYRP-006|MYRP|No|Palestine|UNICEF|Annual|43831|44196|44286</v>
      </c>
      <c r="I29" s="96"/>
      <c r="J29" s="96"/>
    </row>
    <row r="30" spans="1:10" ht="15.95" customHeight="1">
      <c r="A30" s="96"/>
      <c r="B30" s="265"/>
      <c r="C30" s="265"/>
      <c r="D30" s="265"/>
      <c r="E30" s="266"/>
      <c r="F30" s="266"/>
      <c r="G30" s="266"/>
      <c r="H30" s="258" t="str">
        <f>'A0 - Report information'!$C$2</f>
        <v>19-ECW-MYRP-006|MYRP|No|Palestine|UNICEF|Annual|43831|44196|44286</v>
      </c>
      <c r="I30" s="96"/>
      <c r="J30" s="96"/>
    </row>
    <row r="31" spans="1:10" ht="15.95" customHeight="1">
      <c r="A31" s="96"/>
      <c r="B31" s="265"/>
      <c r="C31" s="265"/>
      <c r="D31" s="265"/>
      <c r="E31" s="266"/>
      <c r="F31" s="266"/>
      <c r="G31" s="266"/>
      <c r="H31" s="258" t="str">
        <f>'A0 - Report information'!$C$2</f>
        <v>19-ECW-MYRP-006|MYRP|No|Palestine|UNICEF|Annual|43831|44196|44286</v>
      </c>
      <c r="I31" s="96"/>
      <c r="J31" s="96"/>
    </row>
    <row r="32" spans="1:10" ht="15.95" customHeight="1">
      <c r="A32" s="96"/>
      <c r="B32" s="265"/>
      <c r="C32" s="265"/>
      <c r="D32" s="265"/>
      <c r="E32" s="266"/>
      <c r="F32" s="266"/>
      <c r="G32" s="266"/>
      <c r="H32" s="258" t="str">
        <f>'A0 - Report information'!$C$2</f>
        <v>19-ECW-MYRP-006|MYRP|No|Palestine|UNICEF|Annual|43831|44196|44286</v>
      </c>
      <c r="I32" s="96"/>
      <c r="J32" s="96"/>
    </row>
    <row r="33" spans="1:11" ht="15.95" customHeight="1">
      <c r="A33" s="96"/>
      <c r="B33" s="265"/>
      <c r="C33" s="265"/>
      <c r="D33" s="265"/>
      <c r="E33" s="266"/>
      <c r="F33" s="266"/>
      <c r="G33" s="266"/>
      <c r="H33" s="258" t="str">
        <f>'A0 - Report information'!$C$2</f>
        <v>19-ECW-MYRP-006|MYRP|No|Palestine|UNICEF|Annual|43831|44196|44286</v>
      </c>
      <c r="I33" s="96"/>
      <c r="J33" s="96"/>
    </row>
    <row r="34" spans="1:11" ht="15.95" customHeight="1">
      <c r="A34" s="96"/>
      <c r="B34" s="265"/>
      <c r="C34" s="265"/>
      <c r="D34" s="265"/>
      <c r="E34" s="266"/>
      <c r="F34" s="266"/>
      <c r="G34" s="266"/>
      <c r="H34" s="258" t="str">
        <f>'A0 - Report information'!$C$2</f>
        <v>19-ECW-MYRP-006|MYRP|No|Palestine|UNICEF|Annual|43831|44196|44286</v>
      </c>
      <c r="I34" s="96"/>
      <c r="J34" s="96"/>
    </row>
    <row r="35" spans="1:11" ht="15.95" customHeight="1">
      <c r="A35" s="96"/>
      <c r="B35" s="265"/>
      <c r="C35" s="265"/>
      <c r="D35" s="265"/>
      <c r="E35" s="266"/>
      <c r="F35" s="266"/>
      <c r="G35" s="266"/>
      <c r="H35" s="258" t="str">
        <f>'A0 - Report information'!$C$2</f>
        <v>19-ECW-MYRP-006|MYRP|No|Palestine|UNICEF|Annual|43831|44196|44286</v>
      </c>
      <c r="I35" s="96"/>
      <c r="J35" s="96"/>
    </row>
    <row r="36" spans="1:11" ht="15.95" customHeight="1">
      <c r="A36" s="96"/>
      <c r="B36" s="265"/>
      <c r="C36" s="265"/>
      <c r="D36" s="265"/>
      <c r="E36" s="266"/>
      <c r="F36" s="266"/>
      <c r="G36" s="266"/>
      <c r="H36" s="258" t="str">
        <f>'A0 - Report information'!$C$2</f>
        <v>19-ECW-MYRP-006|MYRP|No|Palestine|UNICEF|Annual|43831|44196|44286</v>
      </c>
      <c r="I36" s="96"/>
      <c r="J36" s="96"/>
    </row>
    <row r="37" spans="1:11" ht="15.95" customHeight="1">
      <c r="A37" s="96"/>
      <c r="B37" s="265"/>
      <c r="C37" s="265"/>
      <c r="D37" s="265"/>
      <c r="E37" s="266"/>
      <c r="F37" s="266"/>
      <c r="G37" s="266"/>
      <c r="H37" s="258" t="str">
        <f>'A0 - Report information'!$C$2</f>
        <v>19-ECW-MYRP-006|MYRP|No|Palestine|UNICEF|Annual|43831|44196|44286</v>
      </c>
      <c r="I37" s="96"/>
      <c r="J37" s="96"/>
    </row>
    <row r="38" spans="1:11" ht="15.95" customHeight="1">
      <c r="A38" s="96"/>
      <c r="B38" s="265"/>
      <c r="C38" s="265"/>
      <c r="D38" s="265"/>
      <c r="E38" s="266"/>
      <c r="F38" s="266"/>
      <c r="G38" s="266"/>
      <c r="H38" s="258" t="str">
        <f>'A0 - Report information'!$C$2</f>
        <v>19-ECW-MYRP-006|MYRP|No|Palestine|UNICEF|Annual|43831|44196|44286</v>
      </c>
      <c r="I38" s="96"/>
      <c r="J38" s="96"/>
    </row>
    <row r="39" spans="1:11" ht="15.95" customHeight="1">
      <c r="A39" s="96"/>
      <c r="B39" s="265"/>
      <c r="C39" s="265"/>
      <c r="D39" s="265"/>
      <c r="E39" s="266"/>
      <c r="F39" s="266"/>
      <c r="G39" s="266"/>
      <c r="H39" s="258" t="str">
        <f>'A0 - Report information'!$C$2</f>
        <v>19-ECW-MYRP-006|MYRP|No|Palestine|UNICEF|Annual|43831|44196|44286</v>
      </c>
      <c r="I39" s="96"/>
      <c r="J39" s="96"/>
    </row>
    <row r="40" spans="1:11" ht="15.95" customHeight="1">
      <c r="A40" s="96"/>
      <c r="B40" s="265"/>
      <c r="C40" s="265"/>
      <c r="D40" s="265"/>
      <c r="E40" s="266"/>
      <c r="F40" s="266"/>
      <c r="G40" s="266"/>
      <c r="H40" s="258" t="str">
        <f>'A0 - Report information'!$C$2</f>
        <v>19-ECW-MYRP-006|MYRP|No|Palestine|UNICEF|Annual|43831|44196|44286</v>
      </c>
      <c r="I40" s="96"/>
      <c r="J40" s="96"/>
    </row>
    <row r="41" spans="1:11" ht="15.95" customHeight="1">
      <c r="A41" s="96"/>
      <c r="B41" s="265"/>
      <c r="C41" s="265"/>
      <c r="D41" s="265"/>
      <c r="E41" s="266"/>
      <c r="F41" s="266"/>
      <c r="G41" s="266"/>
      <c r="H41" s="258" t="str">
        <f>'A0 - Report information'!$C$2</f>
        <v>19-ECW-MYRP-006|MYRP|No|Palestine|UNICEF|Annual|43831|44196|44286</v>
      </c>
      <c r="I41" s="96"/>
      <c r="J41" s="96"/>
    </row>
    <row r="42" spans="1:11" ht="15.95" customHeight="1">
      <c r="A42" s="96"/>
      <c r="B42" s="265"/>
      <c r="C42" s="265"/>
      <c r="D42" s="265"/>
      <c r="E42" s="266"/>
      <c r="F42" s="266"/>
      <c r="G42" s="266"/>
      <c r="H42" s="258" t="str">
        <f>'A0 - Report information'!$C$2</f>
        <v>19-ECW-MYRP-006|MYRP|No|Palestine|UNICEF|Annual|43831|44196|44286</v>
      </c>
      <c r="I42" s="96"/>
      <c r="J42" s="96"/>
    </row>
    <row r="43" spans="1:11" ht="15.95" customHeight="1">
      <c r="A43" s="96"/>
      <c r="B43" s="265"/>
      <c r="C43" s="265"/>
      <c r="D43" s="265"/>
      <c r="E43" s="266"/>
      <c r="F43" s="266"/>
      <c r="G43" s="266"/>
      <c r="H43" s="258" t="str">
        <f>'A0 - Report information'!$C$2</f>
        <v>19-ECW-MYRP-006|MYRP|No|Palestine|UNICEF|Annual|43831|44196|44286</v>
      </c>
      <c r="I43" s="96"/>
      <c r="J43" s="96"/>
    </row>
    <row r="44" spans="1:11" ht="15.95" customHeight="1">
      <c r="A44" s="96"/>
      <c r="B44" s="265"/>
      <c r="C44" s="265"/>
      <c r="D44" s="265"/>
      <c r="E44" s="266"/>
      <c r="F44" s="266"/>
      <c r="G44" s="266"/>
      <c r="H44" s="258" t="str">
        <f>'A0 - Report information'!$C$2</f>
        <v>19-ECW-MYRP-006|MYRP|No|Palestine|UNICEF|Annual|43831|44196|44286</v>
      </c>
      <c r="I44" s="96"/>
      <c r="J44" s="96"/>
    </row>
    <row r="45" spans="1:11" ht="15.95" customHeight="1">
      <c r="A45" s="96"/>
      <c r="B45" s="265"/>
      <c r="C45" s="265"/>
      <c r="D45" s="265"/>
      <c r="E45" s="266"/>
      <c r="F45" s="266"/>
      <c r="G45" s="266"/>
      <c r="H45" s="258" t="str">
        <f>'A0 - Report information'!$C$2</f>
        <v>19-ECW-MYRP-006|MYRP|No|Palestine|UNICEF|Annual|43831|44196|44286</v>
      </c>
      <c r="I45" s="96"/>
      <c r="J45" s="96"/>
    </row>
    <row r="46" spans="1:11" ht="15.95" customHeight="1">
      <c r="A46" s="96"/>
      <c r="B46" s="265"/>
      <c r="C46" s="265"/>
      <c r="D46" s="265"/>
      <c r="E46" s="266"/>
      <c r="F46" s="266"/>
      <c r="G46" s="266"/>
      <c r="H46" s="258" t="str">
        <f>'A0 - Report information'!$C$2</f>
        <v>19-ECW-MYRP-006|MYRP|No|Palestine|UNICEF|Annual|43831|44196|44286</v>
      </c>
      <c r="I46" s="96"/>
      <c r="J46" s="96"/>
    </row>
    <row r="47" spans="1:11" ht="27" customHeight="1">
      <c r="A47" s="96"/>
      <c r="C47" s="196"/>
      <c r="D47" s="165" t="s">
        <v>110</v>
      </c>
      <c r="E47" s="166">
        <f>SUM(E16:E46)</f>
        <v>3026852.7699999996</v>
      </c>
      <c r="F47" s="166">
        <f>SUM(F16:F46)</f>
        <v>421948.93000000005</v>
      </c>
      <c r="G47" s="166">
        <f>SUM(G16:G46)</f>
        <v>0</v>
      </c>
      <c r="H47" s="119"/>
      <c r="I47" s="96"/>
      <c r="J47" s="96"/>
      <c r="K47" s="96"/>
    </row>
    <row r="48" spans="1:11">
      <c r="A48" s="96"/>
      <c r="B48" s="120"/>
      <c r="C48" s="196"/>
      <c r="D48" s="196"/>
      <c r="E48" s="121"/>
      <c r="F48" s="121"/>
      <c r="G48" s="121"/>
      <c r="H48" s="122"/>
      <c r="I48" s="96"/>
      <c r="J48" s="96"/>
      <c r="K48" s="96"/>
    </row>
    <row r="49" spans="1:14">
      <c r="A49" s="136"/>
      <c r="B49" s="112" t="s">
        <v>111</v>
      </c>
      <c r="C49" s="112"/>
      <c r="D49" s="112"/>
      <c r="E49" s="123"/>
      <c r="F49" s="123"/>
      <c r="G49" s="123"/>
      <c r="H49" s="122"/>
      <c r="I49" s="96"/>
      <c r="J49" s="96"/>
      <c r="K49" s="96"/>
    </row>
    <row r="50" spans="1:14">
      <c r="A50" s="96"/>
      <c r="B50" s="113"/>
      <c r="C50" s="113"/>
      <c r="D50" s="113"/>
      <c r="E50" s="121"/>
      <c r="F50" s="121"/>
      <c r="G50" s="121"/>
      <c r="H50" s="122"/>
      <c r="I50" s="96"/>
      <c r="J50" s="96"/>
      <c r="K50" s="96"/>
    </row>
    <row r="51" spans="1:14" ht="17.100000000000001" customHeight="1">
      <c r="A51" s="96"/>
      <c r="B51" s="156"/>
      <c r="C51" s="156"/>
      <c r="D51" s="156"/>
      <c r="E51" s="324" t="s">
        <v>112</v>
      </c>
      <c r="F51" s="324"/>
      <c r="G51" s="324"/>
      <c r="H51" s="122"/>
      <c r="I51" s="96"/>
      <c r="J51" s="96"/>
      <c r="K51" s="96"/>
    </row>
    <row r="52" spans="1:14" ht="23.1" customHeight="1">
      <c r="A52" s="96"/>
      <c r="B52" s="158" t="s">
        <v>113</v>
      </c>
      <c r="C52" s="159" t="s">
        <v>114</v>
      </c>
      <c r="D52" s="160" t="s">
        <v>75</v>
      </c>
      <c r="E52" s="157" t="s">
        <v>87</v>
      </c>
      <c r="F52" s="157" t="s">
        <v>88</v>
      </c>
      <c r="G52" s="157" t="s">
        <v>89</v>
      </c>
      <c r="H52" s="31" t="s">
        <v>33</v>
      </c>
      <c r="I52" s="96"/>
      <c r="J52" s="96"/>
      <c r="K52" s="96"/>
    </row>
    <row r="53" spans="1:14" ht="20.100000000000001" customHeight="1">
      <c r="A53" s="96"/>
      <c r="B53" s="124" t="s">
        <v>115</v>
      </c>
      <c r="C53" s="124"/>
      <c r="D53" s="125"/>
      <c r="E53" s="302">
        <v>414728.36</v>
      </c>
      <c r="F53" s="302">
        <v>136014.66</v>
      </c>
      <c r="G53" s="267"/>
      <c r="H53" s="258" t="str">
        <f>'A0 - Report information'!$C$2</f>
        <v>19-ECW-MYRP-006|MYRP|No|Palestine|UNICEF|Annual|43831|44196|44286</v>
      </c>
      <c r="I53" s="161" t="s">
        <v>116</v>
      </c>
      <c r="J53" s="96"/>
      <c r="K53" s="96"/>
    </row>
    <row r="54" spans="1:14" ht="20.100000000000001" customHeight="1">
      <c r="A54" s="96"/>
      <c r="B54" s="149" t="s">
        <v>117</v>
      </c>
      <c r="C54" s="126"/>
      <c r="D54" s="127"/>
      <c r="E54" s="303">
        <v>114649.3</v>
      </c>
      <c r="F54" s="303">
        <v>15003.6</v>
      </c>
      <c r="G54" s="268"/>
      <c r="H54" s="258" t="str">
        <f>'A0 - Report information'!$C$2</f>
        <v>19-ECW-MYRP-006|MYRP|No|Palestine|UNICEF|Annual|43831|44196|44286</v>
      </c>
      <c r="I54" s="162" t="s">
        <v>118</v>
      </c>
      <c r="K54" s="96"/>
      <c r="N54" s="12"/>
    </row>
    <row r="55" spans="1:14" ht="20.100000000000001" customHeight="1">
      <c r="A55" s="96"/>
      <c r="B55" s="143" t="s">
        <v>119</v>
      </c>
      <c r="C55" s="128"/>
      <c r="D55" s="129"/>
      <c r="E55" s="304">
        <v>94200</v>
      </c>
      <c r="F55" s="304">
        <v>5761.11</v>
      </c>
      <c r="G55" s="269"/>
      <c r="H55" s="258" t="str">
        <f>'A0 - Report information'!$C$2</f>
        <v>19-ECW-MYRP-006|MYRP|No|Palestine|UNICEF|Annual|43831|44196|44286</v>
      </c>
      <c r="I55" s="162" t="s">
        <v>120</v>
      </c>
      <c r="J55" s="96"/>
      <c r="K55" s="96"/>
    </row>
    <row r="56" spans="1:14">
      <c r="B56" s="325" t="s">
        <v>121</v>
      </c>
      <c r="C56" s="326"/>
      <c r="D56" s="326"/>
      <c r="E56" s="118">
        <f>SUM(E53:E55)</f>
        <v>623577.66</v>
      </c>
      <c r="F56" s="118">
        <f>SUM(F53:F55)</f>
        <v>156779.37</v>
      </c>
      <c r="G56" s="118">
        <f>SUM(G53:G55)</f>
        <v>0</v>
      </c>
      <c r="H56" s="130"/>
    </row>
    <row r="57" spans="1:14">
      <c r="B57" s="104"/>
      <c r="C57" s="131"/>
      <c r="D57" s="131"/>
      <c r="E57" s="132"/>
      <c r="F57" s="132"/>
      <c r="G57" s="132"/>
      <c r="H57" s="130"/>
    </row>
    <row r="58" spans="1:14">
      <c r="A58" s="150"/>
      <c r="B58" s="112" t="s">
        <v>122</v>
      </c>
      <c r="C58" s="112"/>
      <c r="D58" s="112"/>
      <c r="E58" s="123"/>
      <c r="F58" s="123"/>
      <c r="G58" s="151"/>
      <c r="H58" s="130"/>
    </row>
    <row r="59" spans="1:14" ht="18.95" customHeight="1">
      <c r="A59" s="96"/>
      <c r="B59" s="146"/>
      <c r="C59" s="131"/>
      <c r="D59" s="131"/>
      <c r="E59" s="133"/>
      <c r="F59" s="133"/>
      <c r="G59" s="133"/>
      <c r="H59" s="122"/>
      <c r="I59" s="96"/>
      <c r="J59" s="96"/>
      <c r="K59" s="96"/>
    </row>
    <row r="60" spans="1:14" ht="18.95" customHeight="1">
      <c r="A60" s="96"/>
      <c r="B60" s="148" t="s">
        <v>86</v>
      </c>
      <c r="C60" s="140" t="s">
        <v>75</v>
      </c>
      <c r="D60" s="140" t="s">
        <v>114</v>
      </c>
      <c r="E60" s="147" t="s">
        <v>87</v>
      </c>
      <c r="F60" s="147" t="s">
        <v>88</v>
      </c>
      <c r="G60" s="147" t="s">
        <v>89</v>
      </c>
      <c r="H60" s="31" t="s">
        <v>33</v>
      </c>
      <c r="I60" s="96"/>
      <c r="J60" s="96"/>
      <c r="K60" s="96"/>
    </row>
    <row r="61" spans="1:14" ht="18.95" customHeight="1">
      <c r="A61" s="96"/>
      <c r="B61" s="146" t="s">
        <v>123</v>
      </c>
      <c r="C61" s="131"/>
      <c r="D61" s="131"/>
      <c r="E61" s="270">
        <f>SUM(E47,E56)</f>
        <v>3650430.4299999997</v>
      </c>
      <c r="F61" s="270">
        <f>SUM(F47,F56)</f>
        <v>578728.30000000005</v>
      </c>
      <c r="G61" s="270">
        <f>SUM(G47,G56)</f>
        <v>0</v>
      </c>
      <c r="H61" s="258" t="str">
        <f>'A0 - Report information'!$C$2</f>
        <v>19-ECW-MYRP-006|MYRP|No|Palestine|UNICEF|Annual|43831|44196|44286</v>
      </c>
      <c r="I61" s="96"/>
      <c r="J61" s="96"/>
      <c r="K61" s="96"/>
    </row>
    <row r="62" spans="1:14" ht="18.95" customHeight="1">
      <c r="A62" s="96"/>
      <c r="B62" s="141" t="s">
        <v>124</v>
      </c>
      <c r="C62" s="131"/>
      <c r="D62" s="131"/>
      <c r="E62" s="305">
        <v>379352.99</v>
      </c>
      <c r="F62" s="305">
        <v>231292.59</v>
      </c>
      <c r="G62" s="270"/>
      <c r="H62" s="258" t="str">
        <f>'A0 - Report information'!$C$2</f>
        <v>19-ECW-MYRP-006|MYRP|No|Palestine|UNICEF|Annual|43831|44196|44286</v>
      </c>
      <c r="I62" s="96"/>
      <c r="J62" s="96"/>
      <c r="K62" s="96"/>
    </row>
    <row r="63" spans="1:14" ht="18.95" customHeight="1">
      <c r="A63" s="96"/>
      <c r="B63" s="146"/>
      <c r="C63" s="131"/>
      <c r="D63" s="131"/>
      <c r="E63" s="133"/>
      <c r="F63" s="133"/>
      <c r="G63" s="133"/>
      <c r="H63" s="122"/>
      <c r="I63" s="96"/>
      <c r="J63" s="96"/>
      <c r="K63" s="96"/>
    </row>
    <row r="64" spans="1:14">
      <c r="A64" s="96"/>
      <c r="B64" s="137"/>
      <c r="C64" s="196"/>
      <c r="D64" s="145" t="s">
        <v>75</v>
      </c>
      <c r="E64" s="144" t="s">
        <v>87</v>
      </c>
      <c r="F64" s="117" t="s">
        <v>88</v>
      </c>
      <c r="G64" s="117" t="s">
        <v>89</v>
      </c>
      <c r="H64" s="31" t="s">
        <v>33</v>
      </c>
      <c r="I64" s="96"/>
      <c r="J64" s="96"/>
      <c r="K64" s="96"/>
    </row>
    <row r="65" spans="1:11" ht="24" customHeight="1">
      <c r="A65" s="96"/>
      <c r="C65" s="138"/>
      <c r="D65" s="139" t="s">
        <v>125</v>
      </c>
      <c r="E65" s="142">
        <f>SUM(a5_4_project_cost[Year 1])</f>
        <v>4029783.42</v>
      </c>
      <c r="F65" s="142">
        <f>SUM(a5_4_project_cost[Year 2])</f>
        <v>810020.89</v>
      </c>
      <c r="G65" s="142">
        <f>SUM(a5_4_project_cost[Year 3])</f>
        <v>0</v>
      </c>
      <c r="H65" s="258" t="str">
        <f>'A0 - Report information'!$C$2</f>
        <v>19-ECW-MYRP-006|MYRP|No|Palestine|UNICEF|Annual|43831|44196|44286</v>
      </c>
      <c r="I65" s="96"/>
      <c r="J65" s="96"/>
      <c r="K65" s="96"/>
    </row>
    <row r="66" spans="1:11">
      <c r="A66" s="96"/>
      <c r="B66" s="335" t="s">
        <v>126</v>
      </c>
      <c r="C66" s="336"/>
      <c r="D66" s="336"/>
      <c r="E66" s="195" t="s">
        <v>126</v>
      </c>
      <c r="F66" s="142" t="s">
        <v>126</v>
      </c>
      <c r="G66" s="142" t="s">
        <v>126</v>
      </c>
      <c r="H66" s="134"/>
      <c r="I66" s="96"/>
      <c r="J66" s="96"/>
      <c r="K66" s="96"/>
    </row>
    <row r="67" spans="1:11">
      <c r="A67" s="96"/>
      <c r="B67" s="338" t="s">
        <v>127</v>
      </c>
      <c r="C67" s="338"/>
      <c r="D67" s="338"/>
      <c r="E67" s="338"/>
      <c r="F67" s="338"/>
      <c r="G67" s="338"/>
      <c r="H67" s="11"/>
      <c r="I67" s="96"/>
      <c r="J67" s="96"/>
      <c r="K67" s="96"/>
    </row>
    <row r="68" spans="1:11" ht="14.45" customHeight="1">
      <c r="A68" s="96"/>
      <c r="B68" s="338" t="s">
        <v>128</v>
      </c>
      <c r="C68" s="338"/>
      <c r="D68" s="338"/>
      <c r="E68" s="338"/>
      <c r="F68" s="338"/>
      <c r="G68" s="338"/>
      <c r="H68" s="11"/>
      <c r="I68" s="96"/>
      <c r="J68" s="96"/>
      <c r="K68" s="96"/>
    </row>
    <row r="69" spans="1:11">
      <c r="A69" s="96"/>
      <c r="B69" s="96"/>
      <c r="C69" s="96"/>
      <c r="D69" s="96"/>
      <c r="E69" s="96"/>
      <c r="F69" s="96"/>
      <c r="G69" s="96"/>
      <c r="H69" s="96"/>
      <c r="I69" s="96"/>
      <c r="J69" s="96"/>
      <c r="K69" s="96"/>
    </row>
    <row r="70" spans="1:11">
      <c r="A70" s="136"/>
      <c r="B70" s="136"/>
      <c r="C70" s="136"/>
      <c r="D70" s="136"/>
      <c r="E70" s="136"/>
      <c r="F70" s="136"/>
      <c r="G70" s="136"/>
      <c r="H70" s="96"/>
      <c r="I70" s="96"/>
      <c r="J70" s="96"/>
      <c r="K70" s="96"/>
    </row>
    <row r="71" spans="1:11" ht="38.1" customHeight="1">
      <c r="A71" s="200"/>
      <c r="B71" s="331" t="s">
        <v>129</v>
      </c>
      <c r="C71" s="332"/>
      <c r="D71" s="332"/>
      <c r="E71" s="332"/>
      <c r="F71" s="332"/>
      <c r="G71" s="332"/>
      <c r="H71" s="135"/>
      <c r="I71" s="96"/>
      <c r="J71" s="96"/>
      <c r="K71" s="96"/>
    </row>
    <row r="72" spans="1:11" ht="23.1" customHeight="1">
      <c r="A72" s="200"/>
      <c r="B72" s="339" t="s">
        <v>130</v>
      </c>
      <c r="C72" s="339"/>
      <c r="D72" s="202"/>
      <c r="E72" s="339" t="s">
        <v>131</v>
      </c>
      <c r="F72" s="339"/>
      <c r="G72" s="204"/>
      <c r="H72" s="10"/>
      <c r="I72" s="96"/>
      <c r="J72" s="96"/>
      <c r="K72" s="96"/>
    </row>
    <row r="73" spans="1:11" ht="23.1" customHeight="1">
      <c r="A73" s="200"/>
      <c r="B73" s="201"/>
      <c r="C73" s="202"/>
      <c r="D73" s="202"/>
      <c r="E73" s="203"/>
      <c r="F73" s="204"/>
      <c r="G73" s="204"/>
      <c r="H73" s="10"/>
      <c r="I73" s="96"/>
      <c r="J73" s="96"/>
      <c r="K73" s="96"/>
    </row>
    <row r="74" spans="1:11" ht="15.95" customHeight="1">
      <c r="A74" s="200"/>
      <c r="B74" s="205" t="s">
        <v>30</v>
      </c>
      <c r="C74" s="206"/>
      <c r="D74" s="206"/>
      <c r="E74" s="205" t="s">
        <v>30</v>
      </c>
      <c r="F74" s="206"/>
      <c r="G74" s="204"/>
      <c r="H74" s="10"/>
      <c r="I74" s="96"/>
      <c r="J74" s="96"/>
      <c r="K74" s="96"/>
    </row>
    <row r="75" spans="1:11" ht="15.95" customHeight="1">
      <c r="A75" s="200"/>
      <c r="B75" s="271" t="s">
        <v>132</v>
      </c>
      <c r="C75" s="271"/>
      <c r="D75" s="206"/>
      <c r="E75" s="271" t="s">
        <v>35</v>
      </c>
      <c r="F75" s="271"/>
      <c r="G75" s="204"/>
      <c r="H75" s="10"/>
      <c r="I75" s="96"/>
      <c r="J75" s="96"/>
      <c r="K75" s="96"/>
    </row>
    <row r="76" spans="1:11" ht="15.95" customHeight="1">
      <c r="A76" s="200"/>
      <c r="B76" s="207"/>
      <c r="C76" s="208"/>
      <c r="D76" s="206"/>
      <c r="E76" s="207"/>
      <c r="F76" s="208"/>
      <c r="G76" s="204"/>
      <c r="H76" s="10"/>
      <c r="I76" s="96"/>
      <c r="J76" s="96"/>
      <c r="K76" s="96"/>
    </row>
    <row r="77" spans="1:11" ht="15.95" customHeight="1">
      <c r="A77" s="200"/>
      <c r="B77" s="205" t="s">
        <v>133</v>
      </c>
      <c r="C77" s="200"/>
      <c r="D77" s="200"/>
      <c r="E77" s="205" t="s">
        <v>133</v>
      </c>
      <c r="F77" s="200"/>
      <c r="G77" s="204"/>
      <c r="H77" s="10"/>
      <c r="I77" s="96"/>
      <c r="J77" s="96"/>
      <c r="K77" s="96"/>
    </row>
    <row r="78" spans="1:11" ht="15.95" customHeight="1">
      <c r="A78" s="200"/>
      <c r="B78" s="271" t="s">
        <v>134</v>
      </c>
      <c r="C78" s="271"/>
      <c r="D78" s="208"/>
      <c r="E78" s="271" t="s">
        <v>135</v>
      </c>
      <c r="F78" s="271"/>
      <c r="G78" s="208"/>
      <c r="H78" s="9"/>
      <c r="I78" s="96"/>
      <c r="J78" s="96"/>
      <c r="K78" s="96"/>
    </row>
    <row r="79" spans="1:11" ht="15.95" customHeight="1">
      <c r="A79" s="200"/>
      <c r="B79" s="207"/>
      <c r="C79" s="208"/>
      <c r="D79" s="208"/>
      <c r="E79" s="207"/>
      <c r="F79" s="208"/>
      <c r="G79" s="208"/>
      <c r="H79" s="9"/>
      <c r="I79" s="96"/>
      <c r="J79" s="96"/>
      <c r="K79" s="96"/>
    </row>
    <row r="80" spans="1:11" ht="15.95" customHeight="1">
      <c r="A80" s="200"/>
      <c r="B80" s="209" t="s">
        <v>136</v>
      </c>
      <c r="C80" s="210"/>
      <c r="D80" s="210"/>
      <c r="E80" s="209" t="s">
        <v>136</v>
      </c>
      <c r="F80" s="210"/>
      <c r="G80" s="208"/>
      <c r="H80" s="9"/>
      <c r="I80" s="96"/>
      <c r="J80" s="96"/>
      <c r="K80" s="96"/>
    </row>
    <row r="81" spans="1:11" ht="15.95" customHeight="1">
      <c r="A81" s="200"/>
      <c r="B81" s="271"/>
      <c r="C81" s="271"/>
      <c r="D81" s="200"/>
      <c r="E81" s="271"/>
      <c r="F81" s="271"/>
      <c r="G81" s="208"/>
      <c r="H81" s="9"/>
      <c r="I81" s="96"/>
      <c r="J81" s="96"/>
      <c r="K81" s="96"/>
    </row>
    <row r="82" spans="1:11" ht="15.95" customHeight="1">
      <c r="A82" s="200"/>
      <c r="B82" s="207"/>
      <c r="C82" s="208"/>
      <c r="D82" s="200"/>
      <c r="E82" s="207"/>
      <c r="F82" s="208"/>
      <c r="G82" s="208"/>
      <c r="H82" s="9"/>
      <c r="I82" s="96"/>
      <c r="J82" s="96"/>
      <c r="K82" s="96"/>
    </row>
    <row r="83" spans="1:11" ht="15.95" customHeight="1">
      <c r="A83" s="200"/>
      <c r="B83" s="209" t="s">
        <v>137</v>
      </c>
      <c r="C83" s="200"/>
      <c r="D83" s="200"/>
      <c r="E83" s="209" t="s">
        <v>137</v>
      </c>
      <c r="F83" s="200"/>
      <c r="G83" s="200"/>
      <c r="H83" s="96"/>
      <c r="I83" s="96"/>
      <c r="J83" s="96"/>
      <c r="K83" s="96"/>
    </row>
    <row r="84" spans="1:11" ht="15.95" customHeight="1">
      <c r="A84" s="200"/>
      <c r="B84" s="271" t="s">
        <v>138</v>
      </c>
      <c r="C84" s="271"/>
      <c r="D84" s="200"/>
      <c r="E84" s="271" t="s">
        <v>139</v>
      </c>
      <c r="F84" s="271"/>
      <c r="G84" s="200"/>
      <c r="H84" s="96"/>
      <c r="I84" s="96"/>
      <c r="J84" s="96"/>
      <c r="K84" s="96"/>
    </row>
    <row r="85" spans="1:11" ht="15.95" customHeight="1">
      <c r="A85" s="200"/>
      <c r="B85" s="207"/>
      <c r="C85" s="208"/>
      <c r="D85" s="200"/>
      <c r="E85" s="207"/>
      <c r="F85" s="208"/>
      <c r="G85" s="200"/>
      <c r="H85" s="96"/>
      <c r="I85" s="96"/>
      <c r="J85" s="96"/>
      <c r="K85" s="96"/>
    </row>
    <row r="86" spans="1:11" ht="15.95" customHeight="1">
      <c r="A86" s="200"/>
      <c r="B86" s="207"/>
      <c r="C86" s="208"/>
      <c r="D86" s="200"/>
      <c r="E86" s="207"/>
      <c r="F86" s="208"/>
      <c r="G86" s="200"/>
      <c r="H86" s="96"/>
      <c r="I86" s="96"/>
      <c r="J86" s="96"/>
      <c r="K86" s="96"/>
    </row>
    <row r="87" spans="1:11" ht="57" customHeight="1">
      <c r="A87" s="200"/>
      <c r="B87" s="340" t="s">
        <v>140</v>
      </c>
      <c r="C87" s="340"/>
      <c r="D87" s="340"/>
      <c r="E87" s="340"/>
      <c r="F87" s="340"/>
      <c r="G87" s="340"/>
    </row>
    <row r="88" spans="1:11" ht="93" customHeight="1">
      <c r="A88" s="200"/>
      <c r="B88" s="333" t="s">
        <v>141</v>
      </c>
      <c r="C88" s="333"/>
      <c r="D88" s="333"/>
      <c r="E88" s="333"/>
      <c r="F88" s="333"/>
      <c r="G88" s="333"/>
    </row>
    <row r="89" spans="1:11" ht="33.950000000000003" customHeight="1">
      <c r="A89" s="200"/>
      <c r="B89" s="330"/>
      <c r="C89" s="330"/>
      <c r="D89" s="330"/>
      <c r="E89" s="330"/>
      <c r="F89" s="330"/>
      <c r="G89" s="330"/>
    </row>
  </sheetData>
  <sheetProtection sheet="1" objects="1" scenarios="1" selectLockedCells="1"/>
  <mergeCells count="16">
    <mergeCell ref="E2:F2"/>
    <mergeCell ref="E51:G51"/>
    <mergeCell ref="B56:D56"/>
    <mergeCell ref="B14:D14"/>
    <mergeCell ref="B89:G89"/>
    <mergeCell ref="B71:G71"/>
    <mergeCell ref="B88:G88"/>
    <mergeCell ref="B11:G11"/>
    <mergeCell ref="B66:D66"/>
    <mergeCell ref="E14:G14"/>
    <mergeCell ref="E3:F3"/>
    <mergeCell ref="B67:G67"/>
    <mergeCell ref="B68:G68"/>
    <mergeCell ref="B72:C72"/>
    <mergeCell ref="E72:F72"/>
    <mergeCell ref="B87:G87"/>
  </mergeCells>
  <phoneticPr fontId="34" type="noConversion"/>
  <pageMargins left="0.25" right="0.25" top="0.75" bottom="0.75" header="0.3" footer="0.3"/>
  <pageSetup scale="77" fitToHeight="0" orientation="portrait" r:id="rId1"/>
  <rowBreaks count="1" manualBreakCount="1">
    <brk id="47" max="16383" man="1"/>
  </rowBreaks>
  <ignoredErrors>
    <ignoredError sqref="F6" calculatedColumn="1"/>
  </ignoredErrors>
  <drawing r:id="rId2"/>
  <tableParts count="5">
    <tablePart r:id="rId3"/>
    <tablePart r:id="rId4"/>
    <tablePart r:id="rId5"/>
    <tablePart r:id="rId6"/>
    <tablePart r:id="rId7"/>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97248-72EC-DF49-8863-CA4E5547DB6A}">
  <dimension ref="A1:BR77"/>
  <sheetViews>
    <sheetView showGridLines="0" zoomScale="67" zoomScaleNormal="60" workbookViewId="0">
      <selection activeCell="N45" sqref="N45"/>
    </sheetView>
  </sheetViews>
  <sheetFormatPr defaultColWidth="10.85546875" defaultRowHeight="15.6"/>
  <cols>
    <col min="1" max="1" width="36.140625" style="4" customWidth="1"/>
    <col min="2" max="2" width="11.42578125" style="274" customWidth="1"/>
    <col min="3" max="3" width="69.42578125" style="4" customWidth="1"/>
    <col min="4" max="5" width="16" style="4" customWidth="1"/>
    <col min="6" max="6" width="10.85546875" style="4" customWidth="1"/>
    <col min="7" max="7" width="117.140625" style="4" customWidth="1"/>
    <col min="8" max="10" width="16" style="4" customWidth="1"/>
    <col min="11" max="11" width="23.140625" style="4" customWidth="1"/>
    <col min="12" max="12" width="31.140625" style="4" hidden="1" customWidth="1"/>
    <col min="13" max="15" width="24.85546875" style="4" customWidth="1"/>
    <col min="16" max="16384" width="10.85546875" style="4"/>
  </cols>
  <sheetData>
    <row r="1" spans="1:13" ht="48" customHeight="1">
      <c r="A1" s="21"/>
      <c r="C1" s="343" t="s">
        <v>142</v>
      </c>
      <c r="D1" s="343"/>
      <c r="E1" s="343"/>
      <c r="F1" s="343"/>
      <c r="G1" s="343"/>
      <c r="H1" s="343"/>
      <c r="I1" s="343"/>
      <c r="J1" s="343"/>
      <c r="K1" s="343"/>
      <c r="L1" s="343"/>
    </row>
    <row r="2" spans="1:13" ht="12.95" customHeight="1">
      <c r="A2" s="71"/>
      <c r="B2" s="275"/>
      <c r="C2" s="71"/>
      <c r="D2" s="71"/>
      <c r="E2" s="71"/>
      <c r="F2" s="71"/>
      <c r="G2" s="71"/>
      <c r="H2" s="71"/>
      <c r="I2"/>
      <c r="J2"/>
      <c r="K2"/>
      <c r="L2"/>
    </row>
    <row r="3" spans="1:13" ht="15" customHeight="1">
      <c r="A3" s="349" t="s">
        <v>143</v>
      </c>
      <c r="B3" s="349"/>
      <c r="C3" s="349"/>
      <c r="D3" s="349"/>
      <c r="E3" s="349"/>
      <c r="F3" s="349"/>
      <c r="G3"/>
      <c r="H3"/>
      <c r="I3"/>
      <c r="J3"/>
      <c r="K3"/>
      <c r="L3"/>
    </row>
    <row r="4" spans="1:13" ht="14.1" customHeight="1">
      <c r="A4" s="72"/>
      <c r="B4" s="72"/>
      <c r="C4" s="72"/>
      <c r="D4" s="73"/>
      <c r="E4" s="73"/>
      <c r="F4" s="73"/>
      <c r="G4"/>
      <c r="H4"/>
      <c r="I4"/>
      <c r="J4"/>
      <c r="K4"/>
      <c r="L4"/>
    </row>
    <row r="5" spans="1:13" ht="20.100000000000001" customHeight="1">
      <c r="C5" s="84" t="s">
        <v>10</v>
      </c>
      <c r="D5" s="346" t="s">
        <v>144</v>
      </c>
      <c r="E5" s="347"/>
      <c r="F5" s="347"/>
      <c r="G5" s="66"/>
      <c r="H5" s="344" t="s">
        <v>145</v>
      </c>
      <c r="I5" s="345"/>
      <c r="J5" s="345"/>
      <c r="K5" s="310"/>
    </row>
    <row r="6" spans="1:13" ht="39.950000000000003" customHeight="1">
      <c r="A6" s="22" t="s">
        <v>146</v>
      </c>
      <c r="B6" s="22" t="s">
        <v>147</v>
      </c>
      <c r="C6" s="22" t="s">
        <v>148</v>
      </c>
      <c r="D6" s="23" t="s">
        <v>149</v>
      </c>
      <c r="E6" s="23" t="s">
        <v>150</v>
      </c>
      <c r="F6" s="23" t="s">
        <v>151</v>
      </c>
      <c r="G6" s="23" t="s">
        <v>152</v>
      </c>
      <c r="H6" s="23" t="s">
        <v>153</v>
      </c>
      <c r="I6" s="23" t="s">
        <v>154</v>
      </c>
      <c r="J6" s="24" t="s">
        <v>155</v>
      </c>
      <c r="K6" s="311" t="s">
        <v>156</v>
      </c>
      <c r="L6" s="308" t="s">
        <v>33</v>
      </c>
    </row>
    <row r="7" spans="1:13" ht="39.950000000000003" customHeight="1">
      <c r="A7" s="79" t="s">
        <v>157</v>
      </c>
      <c r="B7" s="276">
        <v>1</v>
      </c>
      <c r="C7" s="287"/>
      <c r="D7" s="75"/>
      <c r="E7" s="76"/>
      <c r="F7" s="76"/>
      <c r="G7" s="75"/>
      <c r="H7" s="76"/>
      <c r="I7" s="211"/>
      <c r="J7" s="213" t="s">
        <v>158</v>
      </c>
      <c r="K7" s="312"/>
      <c r="L7" s="242" t="str">
        <f>'A0 - Report information'!$C$2</f>
        <v>19-ECW-MYRP-006|MYRP|No|Palestine|UNICEF|Annual|43831|44196|44286</v>
      </c>
    </row>
    <row r="8" spans="1:13" ht="409.5" customHeight="1">
      <c r="A8" s="74" t="s">
        <v>159</v>
      </c>
      <c r="B8" s="277">
        <v>1.1000000000000001</v>
      </c>
      <c r="C8" s="288" t="s">
        <v>160</v>
      </c>
      <c r="D8" s="212" t="s">
        <v>161</v>
      </c>
      <c r="E8" s="212" t="s">
        <v>162</v>
      </c>
      <c r="F8" s="259" t="str">
        <f>IFERROR(VLOOKUP(D8&amp;E8,Table15[[Combiner]:[Overall risk rating]],2,FALSE), "Select probability and impact first")</f>
        <v>Medium</v>
      </c>
      <c r="G8" s="292" t="s">
        <v>163</v>
      </c>
      <c r="H8" s="212" t="s">
        <v>161</v>
      </c>
      <c r="I8" s="212" t="s">
        <v>162</v>
      </c>
      <c r="J8" s="306" t="str">
        <f>IFERROR(VLOOKUP(H8&amp;I8,Table15[[Combiner]:[Overall risk rating]],2,FALSE), "Select probability and impact first")</f>
        <v>Medium</v>
      </c>
      <c r="K8" s="313" t="s">
        <v>164</v>
      </c>
      <c r="L8" s="25" t="str">
        <f>'A0 - Report information'!$C$2</f>
        <v>19-ECW-MYRP-006|MYRP|No|Palestine|UNICEF|Annual|43831|44196|44286</v>
      </c>
    </row>
    <row r="9" spans="1:13" ht="57" customHeight="1">
      <c r="A9" s="74" t="s">
        <v>165</v>
      </c>
      <c r="B9" s="278">
        <v>1.2</v>
      </c>
      <c r="C9" s="288" t="s">
        <v>166</v>
      </c>
      <c r="D9" s="212" t="s">
        <v>161</v>
      </c>
      <c r="E9" s="212" t="s">
        <v>167</v>
      </c>
      <c r="F9" s="259" t="str">
        <f>IFERROR(VLOOKUP(D9&amp;E9,Table15[[Combiner]:[Overall risk rating]],2,FALSE), "Select probability and impact first")</f>
        <v>Very High</v>
      </c>
      <c r="G9" s="292" t="s">
        <v>168</v>
      </c>
      <c r="H9" s="212" t="s">
        <v>161</v>
      </c>
      <c r="I9" s="212" t="s">
        <v>169</v>
      </c>
      <c r="J9" s="306" t="str">
        <f>IFERROR(VLOOKUP(H9&amp;I9,Table15[[Combiner]:[Overall risk rating]],2,FALSE), "Select probability and impact first")</f>
        <v>High</v>
      </c>
      <c r="K9" s="313" t="s">
        <v>60</v>
      </c>
      <c r="L9" s="25" t="str">
        <f>'A0 - Report information'!$C$2</f>
        <v>19-ECW-MYRP-006|MYRP|No|Palestine|UNICEF|Annual|43831|44196|44286</v>
      </c>
    </row>
    <row r="10" spans="1:13" ht="408.95" customHeight="1">
      <c r="A10" s="74" t="s">
        <v>170</v>
      </c>
      <c r="B10" s="278">
        <f>B9+0.1</f>
        <v>1.3</v>
      </c>
      <c r="C10" s="288" t="s">
        <v>171</v>
      </c>
      <c r="D10" s="212" t="s">
        <v>172</v>
      </c>
      <c r="E10" s="212" t="s">
        <v>169</v>
      </c>
      <c r="F10" s="259" t="str">
        <f>IFERROR(VLOOKUP(D10&amp;E10,Table15[[Combiner]:[Overall risk rating]],2,FALSE), "Select probability and impact first")</f>
        <v>Medium</v>
      </c>
      <c r="G10" s="292" t="s">
        <v>173</v>
      </c>
      <c r="H10" s="212" t="s">
        <v>174</v>
      </c>
      <c r="I10" s="212" t="s">
        <v>162</v>
      </c>
      <c r="J10" s="306" t="str">
        <f>IFERROR(VLOOKUP(H10&amp;I10,Table15[[Combiner]:[Overall risk rating]],2,FALSE), "Select probability and impact first")</f>
        <v>Low</v>
      </c>
      <c r="K10" s="313" t="s">
        <v>175</v>
      </c>
      <c r="L10" s="25" t="str">
        <f>'A0 - Report information'!$C$2</f>
        <v>19-ECW-MYRP-006|MYRP|No|Palestine|UNICEF|Annual|43831|44196|44286</v>
      </c>
    </row>
    <row r="11" spans="1:13" ht="409.5" customHeight="1">
      <c r="A11" s="74" t="s">
        <v>176</v>
      </c>
      <c r="B11" s="278">
        <f t="shared" ref="B11:B16" si="0">B10+0.1</f>
        <v>1.4000000000000001</v>
      </c>
      <c r="C11" s="288" t="s">
        <v>177</v>
      </c>
      <c r="D11" s="212" t="s">
        <v>178</v>
      </c>
      <c r="E11" s="212" t="s">
        <v>169</v>
      </c>
      <c r="F11" s="259" t="str">
        <f>IFERROR(VLOOKUP(D11&amp;E11,Table15[[Combiner]:[Overall risk rating]],2,FALSE), "Select probability and impact first")</f>
        <v>Very High</v>
      </c>
      <c r="G11" s="292" t="s">
        <v>179</v>
      </c>
      <c r="H11" s="212" t="s">
        <v>161</v>
      </c>
      <c r="I11" s="212" t="s">
        <v>169</v>
      </c>
      <c r="J11" s="306" t="str">
        <f>IFERROR(VLOOKUP(H11&amp;I11,Table15[[Combiner]:[Overall risk rating]],2,FALSE), "Select probability and impact first")</f>
        <v>High</v>
      </c>
      <c r="K11" s="313" t="s">
        <v>180</v>
      </c>
      <c r="L11" s="25" t="str">
        <f>'A0 - Report information'!$C$2</f>
        <v>19-ECW-MYRP-006|MYRP|No|Palestine|UNICEF|Annual|43831|44196|44286</v>
      </c>
    </row>
    <row r="12" spans="1:13" ht="86.45" customHeight="1">
      <c r="A12" s="74" t="s">
        <v>176</v>
      </c>
      <c r="B12" s="278">
        <f t="shared" si="0"/>
        <v>1.5000000000000002</v>
      </c>
      <c r="C12" s="288" t="s">
        <v>181</v>
      </c>
      <c r="D12" s="212" t="s">
        <v>161</v>
      </c>
      <c r="E12" s="212" t="s">
        <v>169</v>
      </c>
      <c r="F12" s="259" t="str">
        <f>IFERROR(VLOOKUP(D12&amp;E12,Table15[[Combiner]:[Overall risk rating]],2,FALSE), "Select probability and impact first")</f>
        <v>High</v>
      </c>
      <c r="G12" s="292" t="s">
        <v>182</v>
      </c>
      <c r="H12" s="212" t="s">
        <v>161</v>
      </c>
      <c r="I12" s="212" t="s">
        <v>169</v>
      </c>
      <c r="J12" s="306" t="str">
        <f>IFERROR(VLOOKUP(H12&amp;I12,Table15[[Combiner]:[Overall risk rating]],2,FALSE), "Select probability and impact first")</f>
        <v>High</v>
      </c>
      <c r="K12" s="313" t="s">
        <v>183</v>
      </c>
      <c r="L12" s="25" t="str">
        <f>'A0 - Report information'!$C$2</f>
        <v>19-ECW-MYRP-006|MYRP|No|Palestine|UNICEF|Annual|43831|44196|44286</v>
      </c>
    </row>
    <row r="13" spans="1:13" ht="258" customHeight="1">
      <c r="A13" s="74" t="s">
        <v>176</v>
      </c>
      <c r="B13" s="278">
        <f t="shared" si="0"/>
        <v>1.6000000000000003</v>
      </c>
      <c r="C13" s="288" t="s">
        <v>184</v>
      </c>
      <c r="D13" s="212" t="s">
        <v>161</v>
      </c>
      <c r="E13" s="212" t="s">
        <v>169</v>
      </c>
      <c r="F13" s="259" t="str">
        <f>IFERROR(VLOOKUP(D13&amp;E13,Table15[[Combiner]:[Overall risk rating]],2,FALSE), "Select probability and impact first")</f>
        <v>High</v>
      </c>
      <c r="G13" s="292" t="s">
        <v>185</v>
      </c>
      <c r="H13" s="212" t="s">
        <v>161</v>
      </c>
      <c r="I13" s="212" t="s">
        <v>169</v>
      </c>
      <c r="J13" s="306" t="str">
        <f>IFERROR(VLOOKUP(H13&amp;I13,Table15[[Combiner]:[Overall risk rating]],2,FALSE), "Select probability and impact first")</f>
        <v>High</v>
      </c>
      <c r="K13" s="313" t="s">
        <v>186</v>
      </c>
      <c r="L13" s="25" t="str">
        <f>'A0 - Report information'!$C$2</f>
        <v>19-ECW-MYRP-006|MYRP|No|Palestine|UNICEF|Annual|43831|44196|44286</v>
      </c>
    </row>
    <row r="14" spans="1:13" ht="276.60000000000002" customHeight="1">
      <c r="A14" s="74" t="s">
        <v>170</v>
      </c>
      <c r="B14" s="278">
        <f t="shared" si="0"/>
        <v>1.7000000000000004</v>
      </c>
      <c r="C14" s="288" t="s">
        <v>187</v>
      </c>
      <c r="D14" s="212" t="s">
        <v>161</v>
      </c>
      <c r="E14" s="212" t="s">
        <v>169</v>
      </c>
      <c r="F14" s="259" t="str">
        <f>IFERROR(VLOOKUP(D14&amp;E14,Table15[[Combiner]:[Overall risk rating]],2,FALSE), "Select probability and impact first")</f>
        <v>High</v>
      </c>
      <c r="G14" s="293" t="s">
        <v>188</v>
      </c>
      <c r="H14" s="212" t="s">
        <v>174</v>
      </c>
      <c r="I14" s="212" t="s">
        <v>169</v>
      </c>
      <c r="J14" s="306" t="str">
        <f>IFERROR(VLOOKUP(H14&amp;I14,Table15[[Combiner]:[Overall risk rating]],2,FALSE), "Select probability and impact first")</f>
        <v>Low</v>
      </c>
      <c r="K14" s="313" t="s">
        <v>189</v>
      </c>
      <c r="L14" s="25" t="str">
        <f>'A0 - Report information'!$C$2</f>
        <v>19-ECW-MYRP-006|MYRP|No|Palestine|UNICEF|Annual|43831|44196|44286</v>
      </c>
      <c r="M14" s="52"/>
    </row>
    <row r="15" spans="1:13" ht="153.94999999999999" customHeight="1">
      <c r="A15" s="74" t="s">
        <v>170</v>
      </c>
      <c r="B15" s="278">
        <f t="shared" si="0"/>
        <v>1.8000000000000005</v>
      </c>
      <c r="C15" s="288" t="s">
        <v>190</v>
      </c>
      <c r="D15" s="212" t="s">
        <v>172</v>
      </c>
      <c r="E15" s="212" t="s">
        <v>169</v>
      </c>
      <c r="F15" s="259" t="str">
        <f>IFERROR(VLOOKUP(D15&amp;E15,Table15[[Combiner]:[Overall risk rating]],2,FALSE), "Select probability and impact first")</f>
        <v>Medium</v>
      </c>
      <c r="G15" s="293" t="s">
        <v>191</v>
      </c>
      <c r="H15" s="212" t="s">
        <v>172</v>
      </c>
      <c r="I15" s="212" t="s">
        <v>162</v>
      </c>
      <c r="J15" s="306" t="str">
        <f>IFERROR(VLOOKUP(H15&amp;I15,Table15[[Combiner]:[Overall risk rating]],2,FALSE), "Select probability and impact first")</f>
        <v>Medium</v>
      </c>
      <c r="K15" s="313" t="s">
        <v>180</v>
      </c>
      <c r="L15" s="25" t="str">
        <f>'A0 - Report information'!$C$2</f>
        <v>19-ECW-MYRP-006|MYRP|No|Palestine|UNICEF|Annual|43831|44196|44286</v>
      </c>
    </row>
    <row r="16" spans="1:13" ht="96.95" customHeight="1">
      <c r="A16" s="74" t="s">
        <v>170</v>
      </c>
      <c r="B16" s="278">
        <f t="shared" si="0"/>
        <v>1.9000000000000006</v>
      </c>
      <c r="C16" s="289" t="s">
        <v>192</v>
      </c>
      <c r="D16" s="212" t="s">
        <v>172</v>
      </c>
      <c r="E16" s="212" t="s">
        <v>169</v>
      </c>
      <c r="F16" s="259" t="str">
        <f>IFERROR(VLOOKUP(D16&amp;E16,Table15[[Combiner]:[Overall risk rating]],2,FALSE), "Select probability and impact first")</f>
        <v>Medium</v>
      </c>
      <c r="G16" s="293" t="s">
        <v>193</v>
      </c>
      <c r="H16" s="212" t="s">
        <v>172</v>
      </c>
      <c r="I16" s="212" t="s">
        <v>162</v>
      </c>
      <c r="J16" s="306" t="str">
        <f>IFERROR(VLOOKUP(H16&amp;I16,Table15[[Combiner]:[Overall risk rating]],2,FALSE), "Select probability and impact first")</f>
        <v>Medium</v>
      </c>
      <c r="K16" s="313" t="s">
        <v>164</v>
      </c>
      <c r="L16" s="25" t="str">
        <f>'A0 - Report information'!$C$2</f>
        <v>19-ECW-MYRP-006|MYRP|No|Palestine|UNICEF|Annual|43831|44196|44286</v>
      </c>
    </row>
    <row r="17" spans="1:13" ht="40.5" customHeight="1">
      <c r="A17" s="65" t="s">
        <v>194</v>
      </c>
      <c r="B17" s="276"/>
      <c r="C17" s="287"/>
      <c r="D17" s="75"/>
      <c r="E17" s="76"/>
      <c r="F17" s="182"/>
      <c r="G17" s="294"/>
      <c r="H17" s="76"/>
      <c r="I17" s="211"/>
      <c r="J17" s="307" t="s">
        <v>195</v>
      </c>
      <c r="K17" s="312"/>
      <c r="L17" s="25" t="str">
        <f>'A0 - Report information'!$C$2</f>
        <v>19-ECW-MYRP-006|MYRP|No|Palestine|UNICEF|Annual|43831|44196|44286</v>
      </c>
    </row>
    <row r="18" spans="1:13" ht="120" customHeight="1">
      <c r="A18" s="74" t="s">
        <v>196</v>
      </c>
      <c r="B18" s="277">
        <v>2.1</v>
      </c>
      <c r="C18" s="288" t="s">
        <v>197</v>
      </c>
      <c r="D18" s="212" t="s">
        <v>161</v>
      </c>
      <c r="E18" s="212" t="s">
        <v>169</v>
      </c>
      <c r="F18" s="259" t="str">
        <f>IFERROR(VLOOKUP(D18&amp;E18,Table15[[Combiner]:[Overall risk rating]],2,FALSE), "Select probability and impact first")</f>
        <v>High</v>
      </c>
      <c r="G18" s="292" t="s">
        <v>198</v>
      </c>
      <c r="H18" s="212" t="s">
        <v>172</v>
      </c>
      <c r="I18" s="212" t="s">
        <v>162</v>
      </c>
      <c r="J18" s="306" t="str">
        <f>IFERROR(VLOOKUP(H18&amp;I18,Table15[[Combiner]:[Overall risk rating]],2,FALSE), "Select probability and impact first")</f>
        <v>Medium</v>
      </c>
      <c r="K18" s="313" t="s">
        <v>180</v>
      </c>
      <c r="L18" s="25" t="str">
        <f>'A0 - Report information'!$C$2</f>
        <v>19-ECW-MYRP-006|MYRP|No|Palestine|UNICEF|Annual|43831|44196|44286</v>
      </c>
    </row>
    <row r="19" spans="1:13" ht="62.45" customHeight="1">
      <c r="A19" s="74" t="s">
        <v>199</v>
      </c>
      <c r="B19" s="277">
        <f>B18+0.1</f>
        <v>2.2000000000000002</v>
      </c>
      <c r="C19" s="288" t="s">
        <v>200</v>
      </c>
      <c r="D19" s="212" t="s">
        <v>172</v>
      </c>
      <c r="E19" s="212" t="s">
        <v>162</v>
      </c>
      <c r="F19" s="259" t="str">
        <f>IFERROR(VLOOKUP(D19&amp;E19,Table15[[Combiner]:[Overall risk rating]],2,FALSE), "Select probability and impact first")</f>
        <v>Medium</v>
      </c>
      <c r="G19" s="292" t="s">
        <v>201</v>
      </c>
      <c r="H19" s="212" t="s">
        <v>174</v>
      </c>
      <c r="I19" s="212" t="s">
        <v>202</v>
      </c>
      <c r="J19" s="306" t="str">
        <f>IFERROR(VLOOKUP(H19&amp;I19,Table15[[Combiner]:[Overall risk rating]],2,FALSE), "Select probability and impact first")</f>
        <v>Low</v>
      </c>
      <c r="K19" s="313" t="s">
        <v>180</v>
      </c>
      <c r="L19" s="25" t="str">
        <f>'A0 - Report information'!$C$2</f>
        <v>19-ECW-MYRP-006|MYRP|No|Palestine|UNICEF|Annual|43831|44196|44286</v>
      </c>
    </row>
    <row r="20" spans="1:13" ht="36.6" customHeight="1">
      <c r="A20" s="74" t="s">
        <v>199</v>
      </c>
      <c r="B20" s="277">
        <f t="shared" ref="B20:B24" si="1">B19+0.1</f>
        <v>2.3000000000000003</v>
      </c>
      <c r="C20" s="288" t="s">
        <v>203</v>
      </c>
      <c r="D20" s="212" t="s">
        <v>174</v>
      </c>
      <c r="E20" s="212" t="s">
        <v>202</v>
      </c>
      <c r="F20" s="259" t="str">
        <f>IFERROR(VLOOKUP(D20&amp;E20,Table15[[Combiner]:[Overall risk rating]],2,FALSE), "Select probability and impact first")</f>
        <v>Low</v>
      </c>
      <c r="G20" s="292" t="s">
        <v>204</v>
      </c>
      <c r="H20" s="212" t="s">
        <v>174</v>
      </c>
      <c r="I20" s="212" t="s">
        <v>202</v>
      </c>
      <c r="J20" s="306" t="str">
        <f>IFERROR(VLOOKUP(H20&amp;I20,Table15[[Combiner]:[Overall risk rating]],2,FALSE), "Select probability and impact first")</f>
        <v>Low</v>
      </c>
      <c r="K20" s="313" t="s">
        <v>205</v>
      </c>
      <c r="L20" s="25" t="str">
        <f>'A0 - Report information'!$C$2</f>
        <v>19-ECW-MYRP-006|MYRP|No|Palestine|UNICEF|Annual|43831|44196|44286</v>
      </c>
    </row>
    <row r="21" spans="1:13" ht="53.45" customHeight="1">
      <c r="A21" s="74" t="s">
        <v>199</v>
      </c>
      <c r="B21" s="277">
        <f t="shared" si="1"/>
        <v>2.4000000000000004</v>
      </c>
      <c r="C21" s="288" t="s">
        <v>206</v>
      </c>
      <c r="D21" s="212" t="s">
        <v>174</v>
      </c>
      <c r="E21" s="212" t="s">
        <v>169</v>
      </c>
      <c r="F21" s="259" t="str">
        <f>IFERROR(VLOOKUP(D21&amp;E21,Table15[[Combiner]:[Overall risk rating]],2,FALSE), "Select probability and impact first")</f>
        <v>Low</v>
      </c>
      <c r="G21" s="292" t="s">
        <v>207</v>
      </c>
      <c r="H21" s="212" t="s">
        <v>174</v>
      </c>
      <c r="I21" s="212" t="s">
        <v>202</v>
      </c>
      <c r="J21" s="306" t="str">
        <f>IFERROR(VLOOKUP(H21&amp;I21,Table15[[Combiner]:[Overall risk rating]],2,FALSE), "Select probability and impact first")</f>
        <v>Low</v>
      </c>
      <c r="K21" s="313" t="s">
        <v>208</v>
      </c>
      <c r="L21" s="25" t="str">
        <f>'A0 - Report information'!$C$2</f>
        <v>19-ECW-MYRP-006|MYRP|No|Palestine|UNICEF|Annual|43831|44196|44286</v>
      </c>
    </row>
    <row r="22" spans="1:13" ht="90.95" customHeight="1">
      <c r="A22" s="74" t="s">
        <v>199</v>
      </c>
      <c r="B22" s="277">
        <f t="shared" si="1"/>
        <v>2.5000000000000004</v>
      </c>
      <c r="C22" s="288" t="s">
        <v>209</v>
      </c>
      <c r="D22" s="212" t="s">
        <v>172</v>
      </c>
      <c r="E22" s="212" t="s">
        <v>162</v>
      </c>
      <c r="F22" s="259" t="str">
        <f>IFERROR(VLOOKUP(D22&amp;E22,Table15[[Combiner]:[Overall risk rating]],2,FALSE), "Select probability and impact first")</f>
        <v>Medium</v>
      </c>
      <c r="G22" s="292" t="s">
        <v>210</v>
      </c>
      <c r="H22" s="212" t="s">
        <v>174</v>
      </c>
      <c r="I22" s="212" t="s">
        <v>162</v>
      </c>
      <c r="J22" s="306" t="str">
        <f>IFERROR(VLOOKUP(H22&amp;I22,Table15[[Combiner]:[Overall risk rating]],2,FALSE), "Select probability and impact first")</f>
        <v>Low</v>
      </c>
      <c r="K22" s="313" t="s">
        <v>211</v>
      </c>
      <c r="L22" s="309" t="s">
        <v>212</v>
      </c>
    </row>
    <row r="23" spans="1:13" ht="65.099999999999994" customHeight="1">
      <c r="A23" s="74" t="s">
        <v>196</v>
      </c>
      <c r="B23" s="277">
        <f t="shared" si="1"/>
        <v>2.6000000000000005</v>
      </c>
      <c r="C23" s="288" t="s">
        <v>213</v>
      </c>
      <c r="D23" s="212" t="s">
        <v>172</v>
      </c>
      <c r="E23" s="212" t="s">
        <v>162</v>
      </c>
      <c r="F23" s="259" t="str">
        <f>IFERROR(VLOOKUP(D23&amp;E23,Table15[[Combiner]:[Overall risk rating]],2,FALSE), "Select probability and impact first")</f>
        <v>Medium</v>
      </c>
      <c r="G23" s="292" t="s">
        <v>214</v>
      </c>
      <c r="H23" s="212" t="s">
        <v>174</v>
      </c>
      <c r="I23" s="212" t="s">
        <v>202</v>
      </c>
      <c r="J23" s="306" t="str">
        <f>IFERROR(VLOOKUP(H23&amp;I23,Table15[[Combiner]:[Overall risk rating]],2,FALSE), "Select probability and impact first")</f>
        <v>Low</v>
      </c>
      <c r="K23" s="313" t="s">
        <v>215</v>
      </c>
      <c r="L23" s="25"/>
    </row>
    <row r="24" spans="1:13" ht="106.5" customHeight="1">
      <c r="A24" s="74" t="s">
        <v>199</v>
      </c>
      <c r="B24" s="277">
        <f t="shared" si="1"/>
        <v>2.7000000000000006</v>
      </c>
      <c r="C24" s="288" t="s">
        <v>216</v>
      </c>
      <c r="D24" s="212" t="s">
        <v>172</v>
      </c>
      <c r="E24" s="212" t="s">
        <v>169</v>
      </c>
      <c r="F24" s="259" t="str">
        <f>IFERROR(VLOOKUP(D24&amp;E24,Table15[[Combiner]:[Overall risk rating]],2,FALSE), "Select probability and impact first")</f>
        <v>Medium</v>
      </c>
      <c r="G24" s="292" t="s">
        <v>217</v>
      </c>
      <c r="H24" s="212" t="s">
        <v>174</v>
      </c>
      <c r="I24" s="212" t="s">
        <v>162</v>
      </c>
      <c r="J24" s="306" t="str">
        <f>IFERROR(VLOOKUP(H24&amp;I24,Table15[[Combiner]:[Overall risk rating]],2,FALSE), "Select probability and impact first")</f>
        <v>Low</v>
      </c>
      <c r="K24" s="313" t="s">
        <v>218</v>
      </c>
      <c r="L24" s="25"/>
    </row>
    <row r="25" spans="1:13" ht="99.6" customHeight="1">
      <c r="A25" s="74" t="s">
        <v>199</v>
      </c>
      <c r="B25" s="277">
        <f t="shared" ref="B25:B26" si="2">B24+0.1</f>
        <v>2.8000000000000007</v>
      </c>
      <c r="C25" s="288" t="s">
        <v>219</v>
      </c>
      <c r="D25" s="212" t="s">
        <v>172</v>
      </c>
      <c r="E25" s="212" t="s">
        <v>169</v>
      </c>
      <c r="F25" s="259" t="str">
        <f>IFERROR(VLOOKUP(D25&amp;E25,Table15[[Combiner]:[Overall risk rating]],2,FALSE), "Select probability and impact first")</f>
        <v>Medium</v>
      </c>
      <c r="G25" s="292" t="s">
        <v>220</v>
      </c>
      <c r="H25" s="212" t="s">
        <v>174</v>
      </c>
      <c r="I25" s="212" t="s">
        <v>162</v>
      </c>
      <c r="J25" s="306" t="str">
        <f>IFERROR(VLOOKUP(H25&amp;I25,Table15[[Combiner]:[Overall risk rating]],2,FALSE), "Select probability and impact first")</f>
        <v>Low</v>
      </c>
      <c r="K25" s="313" t="s">
        <v>221</v>
      </c>
      <c r="L25" s="25" t="str">
        <f>'A0 - Report information'!$C$2</f>
        <v>19-ECW-MYRP-006|MYRP|No|Palestine|UNICEF|Annual|43831|44196|44286</v>
      </c>
      <c r="M25" s="52"/>
    </row>
    <row r="26" spans="1:13" ht="92.1" customHeight="1">
      <c r="A26" s="74" t="s">
        <v>199</v>
      </c>
      <c r="B26" s="277">
        <f t="shared" si="2"/>
        <v>2.9000000000000008</v>
      </c>
      <c r="C26" s="288" t="s">
        <v>222</v>
      </c>
      <c r="D26" s="212" t="s">
        <v>172</v>
      </c>
      <c r="E26" s="212" t="s">
        <v>169</v>
      </c>
      <c r="F26" s="259" t="str">
        <f>IFERROR(VLOOKUP(D26&amp;E26,Table15[[Combiner]:[Overall risk rating]],2,FALSE), "Select probability and impact first")</f>
        <v>Medium</v>
      </c>
      <c r="G26" s="292" t="s">
        <v>223</v>
      </c>
      <c r="H26" s="212" t="s">
        <v>174</v>
      </c>
      <c r="I26" s="212" t="s">
        <v>162</v>
      </c>
      <c r="J26" s="306" t="str">
        <f>IFERROR(VLOOKUP(H26&amp;I26,Table15[[Combiner]:[Overall risk rating]],2,FALSE), "Select probability and impact first")</f>
        <v>Low</v>
      </c>
      <c r="K26" s="313" t="s">
        <v>180</v>
      </c>
      <c r="L26" s="25" t="str">
        <f>'A0 - Report information'!$C$2</f>
        <v>19-ECW-MYRP-006|MYRP|No|Palestine|UNICEF|Annual|43831|44196|44286</v>
      </c>
    </row>
    <row r="27" spans="1:13" ht="33.950000000000003" customHeight="1">
      <c r="A27" s="74" t="s">
        <v>224</v>
      </c>
      <c r="B27" s="277">
        <v>2.1</v>
      </c>
      <c r="C27" s="288" t="s">
        <v>225</v>
      </c>
      <c r="D27" s="212" t="s">
        <v>172</v>
      </c>
      <c r="E27" s="212" t="s">
        <v>169</v>
      </c>
      <c r="F27" s="259" t="str">
        <f>IFERROR(VLOOKUP(D27&amp;E27,Table15[[Combiner]:[Overall risk rating]],2,FALSE), "Select probability and impact first")</f>
        <v>Medium</v>
      </c>
      <c r="G27" s="292" t="s">
        <v>226</v>
      </c>
      <c r="H27" s="212" t="s">
        <v>174</v>
      </c>
      <c r="I27" s="212" t="s">
        <v>162</v>
      </c>
      <c r="J27" s="306" t="str">
        <f>IFERROR(VLOOKUP(H27&amp;I27,Table15[[Combiner]:[Overall risk rating]],2,FALSE), "Select probability and impact first")</f>
        <v>Low</v>
      </c>
      <c r="K27" s="313" t="s">
        <v>227</v>
      </c>
      <c r="L27" s="51" t="str">
        <f>'A0 - Report information'!$C$2</f>
        <v>19-ECW-MYRP-006|MYRP|No|Palestine|UNICEF|Annual|43831|44196|44286</v>
      </c>
    </row>
    <row r="28" spans="1:13" ht="78" customHeight="1">
      <c r="A28" s="74" t="s">
        <v>196</v>
      </c>
      <c r="B28" s="277">
        <v>2.11</v>
      </c>
      <c r="C28" s="288" t="s">
        <v>228</v>
      </c>
      <c r="D28" s="212" t="s">
        <v>172</v>
      </c>
      <c r="E28" s="212" t="s">
        <v>169</v>
      </c>
      <c r="F28" s="259" t="str">
        <f>IFERROR(VLOOKUP(D28&amp;E28,Table15[[Combiner]:[Overall risk rating]],2,FALSE), "Select probability and impact first")</f>
        <v>Medium</v>
      </c>
      <c r="G28" s="292" t="s">
        <v>229</v>
      </c>
      <c r="H28" s="212" t="s">
        <v>174</v>
      </c>
      <c r="I28" s="212" t="s">
        <v>162</v>
      </c>
      <c r="J28" s="306" t="str">
        <f>IFERROR(VLOOKUP(H28&amp;I28,Table15[[Combiner]:[Overall risk rating]],2,FALSE), "Select probability and impact first")</f>
        <v>Low</v>
      </c>
      <c r="K28" s="313" t="s">
        <v>180</v>
      </c>
      <c r="L28" s="25" t="str">
        <f>'A0 - Report information'!$C$2</f>
        <v>19-ECW-MYRP-006|MYRP|No|Palestine|UNICEF|Annual|43831|44196|44286</v>
      </c>
    </row>
    <row r="29" spans="1:13" ht="79.5" customHeight="1">
      <c r="A29" s="74" t="s">
        <v>199</v>
      </c>
      <c r="B29" s="277">
        <v>2.12</v>
      </c>
      <c r="C29" s="288" t="s">
        <v>230</v>
      </c>
      <c r="D29" s="212" t="s">
        <v>161</v>
      </c>
      <c r="E29" s="212" t="s">
        <v>169</v>
      </c>
      <c r="F29" s="259" t="str">
        <f>IFERROR(VLOOKUP(D29&amp;E29,Table15[[Combiner]:[Overall risk rating]],2,FALSE), "Select probability and impact first")</f>
        <v>High</v>
      </c>
      <c r="G29" s="292" t="s">
        <v>231</v>
      </c>
      <c r="H29" s="212" t="s">
        <v>174</v>
      </c>
      <c r="I29" s="212" t="s">
        <v>162</v>
      </c>
      <c r="J29" s="306" t="str">
        <f>IFERROR(VLOOKUP(H29&amp;I29,Table15[[Combiner]:[Overall risk rating]],2,FALSE), "Select probability and impact first")</f>
        <v>Low</v>
      </c>
      <c r="K29" s="313" t="s">
        <v>232</v>
      </c>
      <c r="L29" s="25" t="str">
        <f>'A0 - Report information'!$C$2</f>
        <v>19-ECW-MYRP-006|MYRP|No|Palestine|UNICEF|Annual|43831|44196|44286</v>
      </c>
    </row>
    <row r="30" spans="1:13" ht="192" customHeight="1">
      <c r="A30" s="74" t="s">
        <v>199</v>
      </c>
      <c r="B30" s="277">
        <v>2.13</v>
      </c>
      <c r="C30" s="288" t="s">
        <v>233</v>
      </c>
      <c r="D30" s="212" t="s">
        <v>161</v>
      </c>
      <c r="E30" s="212" t="s">
        <v>169</v>
      </c>
      <c r="F30" s="259" t="str">
        <f>IFERROR(VLOOKUP(D30&amp;E30,Table15[[Combiner]:[Overall risk rating]],2,FALSE), "Select probability and impact first")</f>
        <v>High</v>
      </c>
      <c r="G30" s="292" t="s">
        <v>234</v>
      </c>
      <c r="H30" s="212" t="s">
        <v>172</v>
      </c>
      <c r="I30" s="212" t="s">
        <v>169</v>
      </c>
      <c r="J30" s="306" t="str">
        <f>IFERROR(VLOOKUP(H30&amp;I30,Table15[[Combiner]:[Overall risk rating]],2,FALSE), "Select probability and impact first")</f>
        <v>Medium</v>
      </c>
      <c r="K30" s="313" t="s">
        <v>235</v>
      </c>
      <c r="L30" s="25" t="str">
        <f>'A0 - Report information'!$C$2</f>
        <v>19-ECW-MYRP-006|MYRP|No|Palestine|UNICEF|Annual|43831|44196|44286</v>
      </c>
    </row>
    <row r="31" spans="1:13" ht="29.1" customHeight="1">
      <c r="A31" s="77" t="s">
        <v>236</v>
      </c>
      <c r="B31" s="279"/>
      <c r="C31" s="287"/>
      <c r="D31" s="75"/>
      <c r="E31" s="76"/>
      <c r="F31" s="182"/>
      <c r="G31" s="294"/>
      <c r="H31" s="76"/>
      <c r="I31" s="211"/>
      <c r="J31" s="307" t="s">
        <v>195</v>
      </c>
      <c r="K31" s="312"/>
      <c r="L31" s="25" t="str">
        <f>'A0 - Report information'!$C$2</f>
        <v>19-ECW-MYRP-006|MYRP|No|Palestine|UNICEF|Annual|43831|44196|44286</v>
      </c>
    </row>
    <row r="32" spans="1:13" ht="48.95" customHeight="1">
      <c r="A32" s="167" t="s">
        <v>237</v>
      </c>
      <c r="B32" s="280">
        <v>3.1</v>
      </c>
      <c r="C32" s="290" t="s">
        <v>238</v>
      </c>
      <c r="D32" s="212" t="s">
        <v>172</v>
      </c>
      <c r="E32" s="212" t="s">
        <v>169</v>
      </c>
      <c r="F32" s="259" t="str">
        <f>IFERROR(VLOOKUP(D32&amp;E32,Table15[[Combiner]:[Overall risk rating]],2,FALSE), "Select probability and impact first")</f>
        <v>Medium</v>
      </c>
      <c r="G32" s="292" t="s">
        <v>239</v>
      </c>
      <c r="H32" s="212" t="s">
        <v>174</v>
      </c>
      <c r="I32" s="212" t="s">
        <v>202</v>
      </c>
      <c r="J32" s="306" t="str">
        <f>IFERROR(VLOOKUP(H32&amp;I32,Table15[[Combiner]:[Overall risk rating]],2,FALSE), "Select probability and impact first")</f>
        <v>Low</v>
      </c>
      <c r="K32" s="313" t="s">
        <v>211</v>
      </c>
      <c r="L32" s="25" t="str">
        <f>'A0 - Report information'!$C$2</f>
        <v>19-ECW-MYRP-006|MYRP|No|Palestine|UNICEF|Annual|43831|44196|44286</v>
      </c>
    </row>
    <row r="33" spans="1:70" ht="273" customHeight="1">
      <c r="A33" s="167" t="s">
        <v>240</v>
      </c>
      <c r="B33" s="280">
        <v>3.2</v>
      </c>
      <c r="C33" s="290" t="s">
        <v>241</v>
      </c>
      <c r="D33" s="212" t="s">
        <v>172</v>
      </c>
      <c r="E33" s="212" t="s">
        <v>167</v>
      </c>
      <c r="F33" s="259" t="str">
        <f>IFERROR(VLOOKUP(D33&amp;E33,Table15[[Combiner]:[Overall risk rating]],2,FALSE), "Select probability and impact first")</f>
        <v>High</v>
      </c>
      <c r="G33" s="292" t="s">
        <v>242</v>
      </c>
      <c r="H33" s="212" t="s">
        <v>174</v>
      </c>
      <c r="I33" s="212" t="s">
        <v>162</v>
      </c>
      <c r="J33" s="306" t="str">
        <f>IFERROR(VLOOKUP(H33&amp;I33,Table15[[Combiner]:[Overall risk rating]],2,FALSE), "Select probability and impact first")</f>
        <v>Low</v>
      </c>
      <c r="K33" s="313" t="s">
        <v>180</v>
      </c>
      <c r="L33" s="25" t="str">
        <f>'A0 - Report information'!$C$2</f>
        <v>19-ECW-MYRP-006|MYRP|No|Palestine|UNICEF|Annual|43831|44196|44286</v>
      </c>
    </row>
    <row r="34" spans="1:70" s="167" customFormat="1" ht="215.1" customHeight="1">
      <c r="A34" s="167" t="s">
        <v>240</v>
      </c>
      <c r="B34" s="280">
        <v>3.3</v>
      </c>
      <c r="C34" s="290" t="s">
        <v>243</v>
      </c>
      <c r="D34" s="212" t="s">
        <v>174</v>
      </c>
      <c r="E34" s="212" t="s">
        <v>162</v>
      </c>
      <c r="F34" s="259" t="str">
        <f>IFERROR(VLOOKUP(D34&amp;E34,Table15[[Combiner]:[Overall risk rating]],2,FALSE), "Select probability and impact first")</f>
        <v>Low</v>
      </c>
      <c r="G34" s="292" t="s">
        <v>244</v>
      </c>
      <c r="H34" s="212" t="s">
        <v>174</v>
      </c>
      <c r="I34" s="212" t="s">
        <v>202</v>
      </c>
      <c r="J34" s="306" t="str">
        <f>IFERROR(VLOOKUP(H34&amp;I34,Table15[[Combiner]:[Overall risk rating]],2,FALSE), "Select probability and impact first")</f>
        <v>Low</v>
      </c>
      <c r="K34" s="313" t="s">
        <v>164</v>
      </c>
      <c r="L34" s="25" t="str">
        <f>'A0 - Report information'!$C$2</f>
        <v>19-ECW-MYRP-006|MYRP|No|Palestine|UNICEF|Annual|43831|44196|44286</v>
      </c>
      <c r="M34" s="216"/>
      <c r="N34" s="216"/>
      <c r="O34" s="216"/>
      <c r="P34" s="216"/>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row>
    <row r="35" spans="1:70" ht="99.6" customHeight="1">
      <c r="A35" s="167" t="s">
        <v>240</v>
      </c>
      <c r="B35" s="296">
        <v>3.4</v>
      </c>
      <c r="C35" s="290" t="s">
        <v>245</v>
      </c>
      <c r="D35" s="212" t="s">
        <v>174</v>
      </c>
      <c r="E35" s="212" t="s">
        <v>162</v>
      </c>
      <c r="F35" s="259" t="str">
        <f>IFERROR(VLOOKUP(D35&amp;E35,Table15[[Combiner]:[Overall risk rating]],2,FALSE), "Select probability and impact first")</f>
        <v>Low</v>
      </c>
      <c r="G35" s="292" t="s">
        <v>246</v>
      </c>
      <c r="H35" s="212" t="s">
        <v>174</v>
      </c>
      <c r="I35" s="212" t="s">
        <v>202</v>
      </c>
      <c r="J35" s="306" t="str">
        <f>IFERROR(VLOOKUP(H35&amp;I35,Table15[[Combiner]:[Overall risk rating]],2,FALSE), "Select probability and impact first")</f>
        <v>Low</v>
      </c>
      <c r="K35" s="313" t="s">
        <v>164</v>
      </c>
      <c r="L35" s="25" t="str">
        <f>'A0 - Report information'!$C$2</f>
        <v>19-ECW-MYRP-006|MYRP|No|Palestine|UNICEF|Annual|43831|44196|44286</v>
      </c>
      <c r="M35" s="216"/>
      <c r="N35" s="216"/>
      <c r="O35" s="216"/>
      <c r="P35" s="216"/>
    </row>
    <row r="36" spans="1:70" ht="27" customHeight="1">
      <c r="A36" s="78" t="s">
        <v>247</v>
      </c>
      <c r="B36" s="281"/>
      <c r="C36" s="287"/>
      <c r="D36" s="75"/>
      <c r="E36" s="76"/>
      <c r="F36" s="182"/>
      <c r="G36" s="294"/>
      <c r="H36" s="76"/>
      <c r="I36" s="211"/>
      <c r="J36" s="307" t="s">
        <v>195</v>
      </c>
      <c r="K36" s="312"/>
      <c r="L36" s="51" t="str">
        <f>'A0 - Report information'!$C$2</f>
        <v>19-ECW-MYRP-006|MYRP|No|Palestine|UNICEF|Annual|43831|44196|44286</v>
      </c>
      <c r="M36" s="216"/>
      <c r="N36" s="216"/>
      <c r="O36" s="216"/>
      <c r="P36" s="216"/>
    </row>
    <row r="37" spans="1:70" ht="47.1" customHeight="1">
      <c r="A37" s="167" t="s">
        <v>248</v>
      </c>
      <c r="B37" s="277">
        <v>4.0999999999999996</v>
      </c>
      <c r="C37" s="288" t="s">
        <v>249</v>
      </c>
      <c r="D37" s="212" t="s">
        <v>172</v>
      </c>
      <c r="E37" s="212" t="s">
        <v>202</v>
      </c>
      <c r="F37" s="259" t="str">
        <f>IFERROR(VLOOKUP(D37&amp;E37,Table15[[Combiner]:[Overall risk rating]],2,FALSE), "Select probability and impact first")</f>
        <v>Low</v>
      </c>
      <c r="G37" s="292" t="s">
        <v>250</v>
      </c>
      <c r="H37" s="212" t="s">
        <v>174</v>
      </c>
      <c r="I37" s="212" t="s">
        <v>202</v>
      </c>
      <c r="J37" s="306" t="str">
        <f>IFERROR(VLOOKUP(H37&amp;I37,Table15[[Combiner]:[Overall risk rating]],2,FALSE), "Select probability and impact first")</f>
        <v>Low</v>
      </c>
      <c r="K37" s="313" t="s">
        <v>164</v>
      </c>
      <c r="L37" s="25" t="str">
        <f>'A0 - Report information'!$C$2</f>
        <v>19-ECW-MYRP-006|MYRP|No|Palestine|UNICEF|Annual|43831|44196|44286</v>
      </c>
      <c r="M37" s="216"/>
      <c r="N37" s="216"/>
      <c r="O37" s="216"/>
      <c r="P37" s="216"/>
    </row>
    <row r="38" spans="1:70" ht="183" customHeight="1">
      <c r="A38" s="167" t="s">
        <v>248</v>
      </c>
      <c r="B38" s="277">
        <f>B37+0.1</f>
        <v>4.1999999999999993</v>
      </c>
      <c r="C38" s="288" t="s">
        <v>251</v>
      </c>
      <c r="D38" s="212" t="s">
        <v>172</v>
      </c>
      <c r="E38" s="212" t="s">
        <v>162</v>
      </c>
      <c r="F38" s="259" t="str">
        <f>IFERROR(VLOOKUP(D38&amp;E38,Table15[[Combiner]:[Overall risk rating]],2,FALSE), "Select probability and impact first")</f>
        <v>Medium</v>
      </c>
      <c r="G38" s="292" t="s">
        <v>252</v>
      </c>
      <c r="H38" s="212" t="s">
        <v>174</v>
      </c>
      <c r="I38" s="212" t="s">
        <v>202</v>
      </c>
      <c r="J38" s="306" t="str">
        <f>IFERROR(VLOOKUP(H38&amp;I38,Table15[[Combiner]:[Overall risk rating]],2,FALSE), "Select probability and impact first")</f>
        <v>Low</v>
      </c>
      <c r="K38" s="313" t="s">
        <v>180</v>
      </c>
      <c r="L38" s="25" t="str">
        <f>'A0 - Report information'!$C$2</f>
        <v>19-ECW-MYRP-006|MYRP|No|Palestine|UNICEF|Annual|43831|44196|44286</v>
      </c>
      <c r="M38" s="216"/>
      <c r="N38" s="216"/>
      <c r="O38" s="216"/>
      <c r="P38" s="216"/>
    </row>
    <row r="39" spans="1:70" s="245" customFormat="1" ht="97.5" customHeight="1">
      <c r="A39" s="273" t="s">
        <v>253</v>
      </c>
      <c r="B39" s="277">
        <f t="shared" ref="B39:B40" si="3">B38+0.1</f>
        <v>4.2999999999999989</v>
      </c>
      <c r="C39" s="288" t="s">
        <v>254</v>
      </c>
      <c r="D39" s="212" t="s">
        <v>172</v>
      </c>
      <c r="E39" s="212" t="s">
        <v>169</v>
      </c>
      <c r="F39" s="259" t="str">
        <f>IFERROR(VLOOKUP(D39&amp;E39,Table15[[Combiner]:[Overall risk rating]],2,FALSE), "Select probability and impact first")</f>
        <v>Medium</v>
      </c>
      <c r="G39" s="292" t="s">
        <v>255</v>
      </c>
      <c r="H39" s="212" t="s">
        <v>172</v>
      </c>
      <c r="I39" s="212" t="s">
        <v>162</v>
      </c>
      <c r="J39" s="306" t="str">
        <f>IFERROR(VLOOKUP(H39&amp;I39,Table15[[Combiner]:[Overall risk rating]],2,FALSE), "Select probability and impact first")</f>
        <v>Medium</v>
      </c>
      <c r="K39" s="313" t="s">
        <v>256</v>
      </c>
      <c r="L39" s="25" t="str">
        <f>'A0 - Report information'!$C$2</f>
        <v>19-ECW-MYRP-006|MYRP|No|Palestine|UNICEF|Annual|43831|44196|44286</v>
      </c>
      <c r="M39" s="246"/>
      <c r="N39" s="246"/>
      <c r="O39" s="246"/>
      <c r="P39" s="246"/>
    </row>
    <row r="40" spans="1:70" s="245" customFormat="1" ht="65.099999999999994" customHeight="1">
      <c r="A40" s="74" t="s">
        <v>257</v>
      </c>
      <c r="B40" s="277">
        <f t="shared" si="3"/>
        <v>4.3999999999999986</v>
      </c>
      <c r="C40" s="289" t="s">
        <v>258</v>
      </c>
      <c r="D40" s="212" t="s">
        <v>172</v>
      </c>
      <c r="E40" s="212" t="s">
        <v>162</v>
      </c>
      <c r="F40" s="259" t="str">
        <f>IFERROR(VLOOKUP(D40&amp;E40,'ADMIN - LISTS'!AA:AB, 2, FALSE), "Select probaility and impact first")</f>
        <v>Medium</v>
      </c>
      <c r="G40" s="293" t="s">
        <v>259</v>
      </c>
      <c r="H40" s="212" t="s">
        <v>172</v>
      </c>
      <c r="I40" s="212" t="s">
        <v>162</v>
      </c>
      <c r="J40" s="306" t="str">
        <f>IFERROR(VLOOKUP(H40&amp;I40,Table15[[Combiner]:[Overall risk rating]],2,FALSE), "Select probability and impact first")</f>
        <v>Medium</v>
      </c>
      <c r="K40" s="313" t="s">
        <v>180</v>
      </c>
      <c r="L40" s="4"/>
      <c r="M40" s="246"/>
      <c r="N40" s="246"/>
      <c r="O40" s="246"/>
      <c r="P40" s="246"/>
    </row>
    <row r="41" spans="1:70" s="245" customFormat="1" ht="47.1" customHeight="1">
      <c r="A41" s="79" t="s">
        <v>260</v>
      </c>
      <c r="B41" s="276"/>
      <c r="C41" s="287"/>
      <c r="D41" s="75"/>
      <c r="E41" s="76"/>
      <c r="F41" s="182"/>
      <c r="G41" s="294"/>
      <c r="H41" s="76"/>
      <c r="I41" s="211"/>
      <c r="J41" s="307" t="s">
        <v>195</v>
      </c>
      <c r="K41" s="312"/>
      <c r="L41" s="4"/>
      <c r="M41" s="246"/>
      <c r="N41" s="246"/>
      <c r="O41" s="246"/>
      <c r="P41" s="246"/>
    </row>
    <row r="42" spans="1:70" ht="69.599999999999994" customHeight="1">
      <c r="A42" s="214" t="s">
        <v>261</v>
      </c>
      <c r="B42" s="282">
        <v>5.0999999999999996</v>
      </c>
      <c r="C42" s="291" t="s">
        <v>262</v>
      </c>
      <c r="D42" s="215" t="s">
        <v>174</v>
      </c>
      <c r="E42" s="212" t="s">
        <v>169</v>
      </c>
      <c r="F42" s="259" t="str">
        <f>IFERROR(VLOOKUP(D42&amp;E42,'ADMIN - LISTS'!AA:AB, 2, FALSE), "Select probaility and impact first")</f>
        <v>Low</v>
      </c>
      <c r="G42" s="295" t="s">
        <v>263</v>
      </c>
      <c r="H42" s="215" t="s">
        <v>174</v>
      </c>
      <c r="I42" s="212" t="s">
        <v>202</v>
      </c>
      <c r="J42" s="306" t="str">
        <f>IFERROR(VLOOKUP(H42&amp;I42,Table15[[Combiner]:[Overall risk rating]],2,FALSE), "Select probability and impact first")</f>
        <v>Low</v>
      </c>
      <c r="K42" s="313" t="s">
        <v>264</v>
      </c>
      <c r="L42" s="25" t="str">
        <f>'A0 - Report information'!$C$2</f>
        <v>19-ECW-MYRP-006|MYRP|No|Palestine|UNICEF|Annual|43831|44196|44286</v>
      </c>
      <c r="M42" s="216"/>
      <c r="N42" s="216"/>
      <c r="O42" s="216"/>
      <c r="P42" s="216"/>
    </row>
    <row r="43" spans="1:70" s="245" customFormat="1" ht="47.1" customHeight="1">
      <c r="A43" s="273"/>
      <c r="B43" s="282">
        <f>B42+0.1</f>
        <v>5.1999999999999993</v>
      </c>
      <c r="C43" s="291" t="s">
        <v>265</v>
      </c>
      <c r="D43" s="215" t="s">
        <v>172</v>
      </c>
      <c r="E43" s="212" t="s">
        <v>169</v>
      </c>
      <c r="F43" s="259" t="str">
        <f>IFERROR(VLOOKUP(D43&amp;E43,'ADMIN - LISTS'!AA:AB, 2, FALSE), "Select probaility and impact first")</f>
        <v>Medium</v>
      </c>
      <c r="G43" s="295" t="s">
        <v>266</v>
      </c>
      <c r="H43" s="215" t="s">
        <v>174</v>
      </c>
      <c r="I43" s="212" t="s">
        <v>162</v>
      </c>
      <c r="J43" s="306" t="str">
        <f>IFERROR(VLOOKUP(H43&amp;I43,Table15[[Combiner]:[Overall risk rating]],2,FALSE), "Select probability and impact first")</f>
        <v>Low</v>
      </c>
      <c r="K43" s="313" t="s">
        <v>180</v>
      </c>
      <c r="L43" s="4"/>
      <c r="M43" s="246"/>
      <c r="N43" s="246"/>
      <c r="O43" s="246"/>
      <c r="P43" s="246"/>
    </row>
    <row r="44" spans="1:70" s="245" customFormat="1" ht="47.1" customHeight="1">
      <c r="A44" s="273"/>
      <c r="B44" s="282">
        <f>B43+0.1</f>
        <v>5.2999999999999989</v>
      </c>
      <c r="C44" s="291" t="s">
        <v>267</v>
      </c>
      <c r="D44" s="215" t="s">
        <v>172</v>
      </c>
      <c r="E44" s="212" t="s">
        <v>169</v>
      </c>
      <c r="F44" s="259" t="str">
        <f>IFERROR(VLOOKUP(D44&amp;E44,'ADMIN - LISTS'!AA:AB, 2, FALSE), "Select probaility and impact first")</f>
        <v>Medium</v>
      </c>
      <c r="G44" s="295" t="s">
        <v>268</v>
      </c>
      <c r="H44" s="215" t="s">
        <v>172</v>
      </c>
      <c r="I44" s="212" t="s">
        <v>162</v>
      </c>
      <c r="J44" s="306" t="str">
        <f>IFERROR(VLOOKUP(H44&amp;I44,Table15[[Combiner]:[Overall risk rating]],2,FALSE), "Select probability and impact first")</f>
        <v>Medium</v>
      </c>
      <c r="K44" s="313" t="s">
        <v>180</v>
      </c>
      <c r="L44" s="4"/>
      <c r="M44" s="246"/>
      <c r="N44" s="246"/>
      <c r="O44" s="246"/>
      <c r="P44" s="246"/>
    </row>
    <row r="45" spans="1:70" s="245" customFormat="1" ht="90.95" customHeight="1">
      <c r="A45" s="79" t="s">
        <v>269</v>
      </c>
      <c r="B45" s="276">
        <v>6</v>
      </c>
      <c r="C45" s="287"/>
      <c r="D45" s="75"/>
      <c r="E45" s="76"/>
      <c r="F45" s="182"/>
      <c r="G45" s="294"/>
      <c r="H45" s="76"/>
      <c r="I45" s="211"/>
      <c r="J45" s="307" t="s">
        <v>158</v>
      </c>
      <c r="K45" s="312"/>
      <c r="L45" s="4"/>
      <c r="M45" s="246"/>
      <c r="N45" s="246"/>
      <c r="O45" s="246"/>
      <c r="P45" s="246"/>
    </row>
    <row r="46" spans="1:70" s="245" customFormat="1" ht="72" customHeight="1">
      <c r="A46" s="74" t="s">
        <v>170</v>
      </c>
      <c r="B46" s="282">
        <v>6.1</v>
      </c>
      <c r="C46" s="291" t="s">
        <v>270</v>
      </c>
      <c r="D46" s="215" t="s">
        <v>172</v>
      </c>
      <c r="E46" s="212" t="s">
        <v>162</v>
      </c>
      <c r="F46" s="259" t="str">
        <f>IFERROR(VLOOKUP(D46&amp;E46,'ADMIN - LISTS'!AA:AB, 2, FALSE), "Select probaility and impact first")</f>
        <v>Medium</v>
      </c>
      <c r="G46" s="295" t="s">
        <v>271</v>
      </c>
      <c r="H46" s="215" t="s">
        <v>172</v>
      </c>
      <c r="I46" s="212" t="s">
        <v>162</v>
      </c>
      <c r="J46" s="306" t="str">
        <f>IFERROR(VLOOKUP(H46&amp;I46,Table15[[Combiner]:[Overall risk rating]],2,FALSE), "Select probability and impact first")</f>
        <v>Medium</v>
      </c>
      <c r="K46" s="313" t="s">
        <v>180</v>
      </c>
      <c r="L46" s="4"/>
      <c r="M46" s="246"/>
      <c r="N46" s="246"/>
      <c r="O46" s="246"/>
      <c r="P46" s="246"/>
    </row>
    <row r="47" spans="1:70" s="245" customFormat="1" ht="86.1" customHeight="1">
      <c r="A47" s="74" t="s">
        <v>170</v>
      </c>
      <c r="B47" s="282">
        <f>B46+0.1</f>
        <v>6.1999999999999993</v>
      </c>
      <c r="C47" s="291" t="s">
        <v>272</v>
      </c>
      <c r="D47" s="215" t="s">
        <v>172</v>
      </c>
      <c r="E47" s="212" t="s">
        <v>169</v>
      </c>
      <c r="F47" s="259" t="str">
        <f>IFERROR(VLOOKUP(D47&amp;E47,'ADMIN - LISTS'!AA:AB, 2, FALSE), "Select probaility and impact first")</f>
        <v>Medium</v>
      </c>
      <c r="G47" s="295" t="s">
        <v>273</v>
      </c>
      <c r="H47" s="215" t="s">
        <v>172</v>
      </c>
      <c r="I47" s="212" t="s">
        <v>169</v>
      </c>
      <c r="J47" s="306" t="str">
        <f>IFERROR(VLOOKUP(H47&amp;I47,Table15[[Combiner]:[Overall risk rating]],2,FALSE), "Select probability and impact first")</f>
        <v>Medium</v>
      </c>
      <c r="K47" s="313" t="s">
        <v>274</v>
      </c>
      <c r="L47" s="4"/>
      <c r="M47" s="246"/>
      <c r="N47" s="246"/>
      <c r="O47" s="246"/>
      <c r="P47" s="246"/>
    </row>
    <row r="48" spans="1:70" s="245" customFormat="1" ht="78.95" customHeight="1">
      <c r="A48" s="74" t="s">
        <v>199</v>
      </c>
      <c r="B48" s="282">
        <f t="shared" ref="B48:B53" si="4">B47+0.1</f>
        <v>6.2999999999999989</v>
      </c>
      <c r="C48" s="291" t="s">
        <v>275</v>
      </c>
      <c r="D48" s="215" t="s">
        <v>172</v>
      </c>
      <c r="E48" s="212" t="s">
        <v>169</v>
      </c>
      <c r="F48" s="259" t="str">
        <f>IFERROR(VLOOKUP(D48&amp;E48,'ADMIN - LISTS'!AA:AB, 2, FALSE), "Select probaility and impact first")</f>
        <v>Medium</v>
      </c>
      <c r="G48" s="295" t="s">
        <v>276</v>
      </c>
      <c r="H48" s="215" t="s">
        <v>172</v>
      </c>
      <c r="I48" s="212" t="s">
        <v>169</v>
      </c>
      <c r="J48" s="306" t="str">
        <f>IFERROR(VLOOKUP(H48&amp;I48,Table15[[Combiner]:[Overall risk rating]],2,FALSE), "Select probability and impact first")</f>
        <v>Medium</v>
      </c>
      <c r="K48" s="313" t="s">
        <v>277</v>
      </c>
      <c r="L48" s="4"/>
      <c r="M48" s="246"/>
      <c r="N48" s="246"/>
      <c r="O48" s="246"/>
      <c r="P48" s="246"/>
    </row>
    <row r="49" spans="1:16" s="245" customFormat="1" ht="93" customHeight="1">
      <c r="A49" s="74" t="s">
        <v>199</v>
      </c>
      <c r="B49" s="282">
        <f t="shared" si="4"/>
        <v>6.3999999999999986</v>
      </c>
      <c r="C49" s="291" t="s">
        <v>278</v>
      </c>
      <c r="D49" s="215" t="s">
        <v>174</v>
      </c>
      <c r="E49" s="212" t="s">
        <v>202</v>
      </c>
      <c r="F49" s="259" t="str">
        <f>IFERROR(VLOOKUP(D49&amp;E49,'ADMIN - LISTS'!AA:AB, 2, FALSE), "Select probaility and impact first")</f>
        <v>Low</v>
      </c>
      <c r="G49" s="295" t="s">
        <v>279</v>
      </c>
      <c r="H49" s="215" t="s">
        <v>174</v>
      </c>
      <c r="I49" s="212" t="s">
        <v>202</v>
      </c>
      <c r="J49" s="306" t="str">
        <f>IFERROR(VLOOKUP(H49&amp;I49,Table15[[Combiner]:[Overall risk rating]],2,FALSE), "Select probability and impact first")</f>
        <v>Low</v>
      </c>
      <c r="K49" s="313" t="s">
        <v>208</v>
      </c>
      <c r="L49" s="4"/>
      <c r="M49" s="246"/>
      <c r="N49" s="246"/>
      <c r="O49" s="246"/>
      <c r="P49" s="246"/>
    </row>
    <row r="50" spans="1:16" s="245" customFormat="1" ht="47.1" customHeight="1">
      <c r="A50" s="214" t="s">
        <v>261</v>
      </c>
      <c r="B50" s="282">
        <f t="shared" si="4"/>
        <v>6.4999999999999982</v>
      </c>
      <c r="C50" s="291" t="s">
        <v>280</v>
      </c>
      <c r="D50" s="215" t="s">
        <v>174</v>
      </c>
      <c r="E50" s="212" t="s">
        <v>202</v>
      </c>
      <c r="F50" s="259" t="str">
        <f>IFERROR(VLOOKUP(D50&amp;E50,'ADMIN - LISTS'!AA:AB, 2, FALSE), "Select probaility and impact first")</f>
        <v>Low</v>
      </c>
      <c r="G50" s="295" t="s">
        <v>281</v>
      </c>
      <c r="H50" s="215" t="s">
        <v>174</v>
      </c>
      <c r="I50" s="212" t="s">
        <v>202</v>
      </c>
      <c r="J50" s="306" t="str">
        <f>IFERROR(VLOOKUP(H50&amp;I50,Table15[[Combiner]:[Overall risk rating]],2,FALSE), "Select probability and impact first")</f>
        <v>Low</v>
      </c>
      <c r="K50" s="313" t="s">
        <v>208</v>
      </c>
      <c r="L50" s="4"/>
      <c r="M50" s="246"/>
      <c r="N50" s="246"/>
      <c r="O50" s="246"/>
      <c r="P50" s="246"/>
    </row>
    <row r="51" spans="1:16" s="245" customFormat="1" ht="47.1" customHeight="1">
      <c r="A51" s="167" t="s">
        <v>240</v>
      </c>
      <c r="B51" s="282">
        <f t="shared" si="4"/>
        <v>6.5999999999999979</v>
      </c>
      <c r="C51" s="291" t="s">
        <v>282</v>
      </c>
      <c r="D51" s="215" t="s">
        <v>172</v>
      </c>
      <c r="E51" s="212" t="s">
        <v>162</v>
      </c>
      <c r="F51" s="259" t="str">
        <f>IFERROR(VLOOKUP(D51&amp;E51,'ADMIN - LISTS'!AA:AB, 2, FALSE), "Select probaility and impact first")</f>
        <v>Medium</v>
      </c>
      <c r="G51" s="295" t="s">
        <v>283</v>
      </c>
      <c r="H51" s="215" t="s">
        <v>172</v>
      </c>
      <c r="I51" s="212" t="s">
        <v>162</v>
      </c>
      <c r="J51" s="306" t="str">
        <f>IFERROR(VLOOKUP(H51&amp;I51,Table15[[Combiner]:[Overall risk rating]],2,FALSE), "Select probability and impact first")</f>
        <v>Medium</v>
      </c>
      <c r="K51" s="313" t="s">
        <v>232</v>
      </c>
      <c r="L51" s="4"/>
      <c r="M51" s="246"/>
      <c r="N51" s="246"/>
      <c r="O51" s="246"/>
      <c r="P51" s="246"/>
    </row>
    <row r="52" spans="1:16" ht="42.95" customHeight="1">
      <c r="A52" s="74" t="s">
        <v>170</v>
      </c>
      <c r="B52" s="282">
        <f>B51+0.1</f>
        <v>6.6999999999999975</v>
      </c>
      <c r="C52" s="291" t="s">
        <v>284</v>
      </c>
      <c r="D52" s="215" t="s">
        <v>172</v>
      </c>
      <c r="E52" s="212" t="s">
        <v>169</v>
      </c>
      <c r="F52" s="259" t="str">
        <f>IFERROR(VLOOKUP(D52&amp;E52,'ADMIN - LISTS'!AA:AB, 2, FALSE), "Select probaility and impact first")</f>
        <v>Medium</v>
      </c>
      <c r="G52" s="295" t="s">
        <v>285</v>
      </c>
      <c r="H52" s="215" t="s">
        <v>172</v>
      </c>
      <c r="I52" s="212" t="s">
        <v>169</v>
      </c>
      <c r="J52" s="306" t="str">
        <f>IFERROR(VLOOKUP(H52&amp;I52,Table15[[Combiner]:[Overall risk rating]],2,FALSE), "Select probability and impact first")</f>
        <v>Medium</v>
      </c>
      <c r="K52" s="313" t="s">
        <v>180</v>
      </c>
      <c r="P52" s="216"/>
    </row>
    <row r="53" spans="1:16" ht="50.1" customHeight="1">
      <c r="A53" s="74" t="s">
        <v>199</v>
      </c>
      <c r="B53" s="282">
        <f t="shared" si="4"/>
        <v>6.7999999999999972</v>
      </c>
      <c r="C53" s="291" t="s">
        <v>286</v>
      </c>
      <c r="D53" s="215" t="s">
        <v>174</v>
      </c>
      <c r="E53" s="212" t="s">
        <v>169</v>
      </c>
      <c r="F53" s="259" t="str">
        <f>IFERROR(VLOOKUP(D53&amp;E53,'ADMIN - LISTS'!AA:AB, 2, FALSE), "Select probaility and impact first")</f>
        <v>Low</v>
      </c>
      <c r="G53" s="295" t="s">
        <v>287</v>
      </c>
      <c r="H53" s="215" t="s">
        <v>174</v>
      </c>
      <c r="I53" s="212" t="s">
        <v>202</v>
      </c>
      <c r="J53" s="306" t="str">
        <f>IFERROR(VLOOKUP(H53&amp;I53,Table15[[Combiner]:[Overall risk rating]],2,FALSE), "Select probability and impact first")</f>
        <v>Low</v>
      </c>
      <c r="K53" s="313" t="s">
        <v>180</v>
      </c>
      <c r="L53" s="216"/>
      <c r="P53" s="216"/>
    </row>
    <row r="54" spans="1:16" ht="298.5" customHeight="1">
      <c r="A54" s="53"/>
      <c r="B54" s="283"/>
      <c r="C54" s="53"/>
      <c r="D54" s="53"/>
      <c r="E54" s="53"/>
      <c r="F54" s="53"/>
      <c r="G54" s="53"/>
      <c r="H54" s="53"/>
      <c r="I54" s="53"/>
      <c r="J54" s="53"/>
      <c r="L54" s="216"/>
      <c r="P54" s="216"/>
    </row>
    <row r="55" spans="1:16" ht="112.5" customHeight="1">
      <c r="A55" s="354" t="s">
        <v>288</v>
      </c>
      <c r="B55" s="354"/>
      <c r="C55" s="354"/>
      <c r="D55" s="354"/>
      <c r="E55" s="354"/>
      <c r="F55" s="354"/>
      <c r="G55" s="257"/>
      <c r="L55" s="216"/>
      <c r="P55" s="216"/>
    </row>
    <row r="56" spans="1:16" ht="159.6" customHeight="1">
      <c r="A56" s="199"/>
      <c r="B56" s="284"/>
      <c r="L56" s="246"/>
      <c r="M56" s="216"/>
      <c r="N56" s="216"/>
      <c r="O56" s="216"/>
      <c r="P56" s="216"/>
    </row>
    <row r="57" spans="1:16" ht="408.95" customHeight="1">
      <c r="C57" s="348" t="s">
        <v>289</v>
      </c>
      <c r="D57" s="348"/>
      <c r="E57" s="355" t="s">
        <v>290</v>
      </c>
      <c r="F57" s="356"/>
      <c r="G57" s="356"/>
      <c r="H57" s="356"/>
      <c r="I57" s="356"/>
      <c r="J57" s="356"/>
      <c r="K57" s="356"/>
      <c r="L57" s="246"/>
      <c r="M57" s="216"/>
      <c r="N57" s="216"/>
      <c r="O57" s="216"/>
      <c r="P57" s="216"/>
    </row>
    <row r="58" spans="1:16" ht="134.1" customHeight="1">
      <c r="C58" s="348" t="s">
        <v>291</v>
      </c>
      <c r="D58" s="348"/>
      <c r="E58" s="357" t="s">
        <v>292</v>
      </c>
      <c r="F58" s="358"/>
      <c r="G58" s="358"/>
      <c r="H58" s="358"/>
      <c r="I58" s="358"/>
      <c r="J58" s="358"/>
      <c r="K58" s="358"/>
      <c r="L58" s="246"/>
      <c r="M58" s="216"/>
      <c r="N58" s="216"/>
      <c r="O58" s="216"/>
      <c r="P58" s="216"/>
    </row>
    <row r="59" spans="1:16" ht="408.95" customHeight="1">
      <c r="C59" s="348" t="s">
        <v>293</v>
      </c>
      <c r="D59" s="348"/>
      <c r="E59" s="359" t="s">
        <v>294</v>
      </c>
      <c r="F59" s="360"/>
      <c r="G59" s="360"/>
      <c r="H59" s="360"/>
      <c r="I59" s="360"/>
      <c r="J59" s="360"/>
      <c r="K59" s="360"/>
      <c r="L59" s="246"/>
      <c r="P59" s="216"/>
    </row>
    <row r="61" spans="1:16" ht="248.45" customHeight="1">
      <c r="A61" s="354" t="s">
        <v>295</v>
      </c>
      <c r="B61" s="354"/>
      <c r="C61" s="354"/>
      <c r="D61" s="354"/>
      <c r="E61" s="354"/>
      <c r="I61" s="216"/>
      <c r="J61" s="216"/>
      <c r="K61" s="216"/>
    </row>
    <row r="62" spans="1:16">
      <c r="A62" s="224"/>
      <c r="B62" s="224"/>
      <c r="C62" s="224"/>
      <c r="D62" s="224"/>
      <c r="E62" s="224"/>
      <c r="I62" s="216"/>
      <c r="J62" s="216"/>
      <c r="K62" s="216"/>
    </row>
    <row r="63" spans="1:16">
      <c r="C63" s="361" t="s">
        <v>296</v>
      </c>
      <c r="D63" s="361"/>
      <c r="E63" s="361"/>
      <c r="F63" s="361"/>
      <c r="H63" s="361" t="s">
        <v>297</v>
      </c>
      <c r="I63" s="361"/>
      <c r="J63" s="361"/>
      <c r="K63" s="361"/>
    </row>
    <row r="64" spans="1:16">
      <c r="A64" s="245"/>
      <c r="B64" s="285"/>
      <c r="C64" s="248" t="s">
        <v>174</v>
      </c>
      <c r="D64" s="362" t="s">
        <v>298</v>
      </c>
      <c r="E64" s="362"/>
      <c r="F64" s="362"/>
      <c r="G64" s="245"/>
      <c r="H64" s="248" t="s">
        <v>202</v>
      </c>
      <c r="I64" s="362" t="s">
        <v>299</v>
      </c>
      <c r="J64" s="362"/>
      <c r="K64" s="362"/>
    </row>
    <row r="65" spans="1:12">
      <c r="A65" s="247"/>
      <c r="B65" s="272"/>
      <c r="C65" s="249" t="s">
        <v>172</v>
      </c>
      <c r="D65" s="362" t="s">
        <v>300</v>
      </c>
      <c r="E65" s="362"/>
      <c r="F65" s="362"/>
      <c r="G65" s="245"/>
      <c r="H65" s="249" t="s">
        <v>162</v>
      </c>
      <c r="I65" s="362" t="s">
        <v>301</v>
      </c>
      <c r="J65" s="362"/>
      <c r="K65" s="362"/>
    </row>
    <row r="66" spans="1:12">
      <c r="A66" s="247"/>
      <c r="B66" s="272"/>
      <c r="C66" s="250" t="s">
        <v>161</v>
      </c>
      <c r="D66" s="362" t="s">
        <v>302</v>
      </c>
      <c r="E66" s="362"/>
      <c r="F66" s="362"/>
      <c r="G66" s="245"/>
      <c r="H66" s="250" t="s">
        <v>169</v>
      </c>
      <c r="I66" s="362" t="s">
        <v>303</v>
      </c>
      <c r="J66" s="362"/>
      <c r="K66" s="362"/>
    </row>
    <row r="67" spans="1:12">
      <c r="A67" s="247"/>
      <c r="B67" s="272"/>
      <c r="C67" s="251" t="s">
        <v>178</v>
      </c>
      <c r="D67" s="362" t="s">
        <v>304</v>
      </c>
      <c r="E67" s="362"/>
      <c r="F67" s="362"/>
      <c r="G67" s="245"/>
      <c r="H67" s="251" t="s">
        <v>167</v>
      </c>
      <c r="I67" s="362" t="s">
        <v>305</v>
      </c>
      <c r="J67" s="362"/>
      <c r="K67" s="362"/>
      <c r="L67" s="216"/>
    </row>
    <row r="68" spans="1:12">
      <c r="L68" s="216"/>
    </row>
    <row r="69" spans="1:12">
      <c r="C69" s="350" t="s">
        <v>306</v>
      </c>
      <c r="D69" s="350"/>
      <c r="E69" s="350"/>
      <c r="F69" s="350"/>
      <c r="G69" s="350"/>
      <c r="L69" s="216"/>
    </row>
    <row r="70" spans="1:12">
      <c r="C70" s="256"/>
      <c r="D70" s="256"/>
      <c r="E70" s="256"/>
      <c r="F70" s="256"/>
      <c r="G70" s="256"/>
    </row>
    <row r="71" spans="1:12">
      <c r="C71" s="341" t="s">
        <v>307</v>
      </c>
      <c r="D71" s="351" t="s">
        <v>296</v>
      </c>
      <c r="E71" s="352"/>
      <c r="F71" s="352"/>
      <c r="G71" s="353"/>
      <c r="H71" s="255"/>
    </row>
    <row r="72" spans="1:12">
      <c r="A72" s="252"/>
      <c r="B72" s="286"/>
      <c r="C72" s="342"/>
      <c r="D72" s="217" t="s">
        <v>174</v>
      </c>
      <c r="E72" s="217" t="s">
        <v>172</v>
      </c>
      <c r="F72" s="217" t="s">
        <v>161</v>
      </c>
      <c r="G72" s="217" t="s">
        <v>178</v>
      </c>
    </row>
    <row r="73" spans="1:12">
      <c r="A73" s="252"/>
      <c r="B73" s="286"/>
      <c r="C73" s="218" t="s">
        <v>167</v>
      </c>
      <c r="D73" s="219" t="s">
        <v>158</v>
      </c>
      <c r="E73" s="220" t="s">
        <v>308</v>
      </c>
      <c r="F73" s="221" t="s">
        <v>309</v>
      </c>
      <c r="G73" s="221" t="s">
        <v>309</v>
      </c>
    </row>
    <row r="74" spans="1:12">
      <c r="A74" s="254"/>
      <c r="B74" s="286"/>
      <c r="C74" s="253" t="s">
        <v>169</v>
      </c>
      <c r="D74" s="222" t="s">
        <v>195</v>
      </c>
      <c r="E74" s="219" t="s">
        <v>158</v>
      </c>
      <c r="F74" s="220" t="s">
        <v>308</v>
      </c>
      <c r="G74" s="221" t="s">
        <v>309</v>
      </c>
    </row>
    <row r="75" spans="1:12">
      <c r="A75" s="254"/>
      <c r="B75" s="286"/>
      <c r="C75" s="253" t="s">
        <v>162</v>
      </c>
      <c r="D75" s="222" t="s">
        <v>195</v>
      </c>
      <c r="E75" s="219" t="s">
        <v>158</v>
      </c>
      <c r="F75" s="219" t="s">
        <v>158</v>
      </c>
      <c r="G75" s="220" t="s">
        <v>308</v>
      </c>
      <c r="I75" s="216"/>
      <c r="J75" s="216"/>
      <c r="K75" s="216"/>
    </row>
    <row r="76" spans="1:12">
      <c r="A76" s="254"/>
      <c r="B76" s="286"/>
      <c r="C76" s="253" t="s">
        <v>202</v>
      </c>
      <c r="D76" s="222" t="s">
        <v>195</v>
      </c>
      <c r="E76" s="222" t="s">
        <v>195</v>
      </c>
      <c r="F76" s="222" t="s">
        <v>195</v>
      </c>
      <c r="G76" s="219" t="s">
        <v>158</v>
      </c>
      <c r="I76" s="216"/>
      <c r="J76" s="216"/>
      <c r="K76" s="216"/>
    </row>
    <row r="77" spans="1:12">
      <c r="I77" s="216"/>
      <c r="J77" s="216"/>
      <c r="K77" s="216"/>
    </row>
  </sheetData>
  <sheetProtection selectLockedCells="1"/>
  <mergeCells count="25">
    <mergeCell ref="I66:K66"/>
    <mergeCell ref="D66:F66"/>
    <mergeCell ref="D64:F64"/>
    <mergeCell ref="D65:F65"/>
    <mergeCell ref="C59:D59"/>
    <mergeCell ref="A61:E61"/>
    <mergeCell ref="H63:K63"/>
    <mergeCell ref="I64:K64"/>
    <mergeCell ref="I65:K65"/>
    <mergeCell ref="C71:C72"/>
    <mergeCell ref="C1:L1"/>
    <mergeCell ref="H5:J5"/>
    <mergeCell ref="D5:F5"/>
    <mergeCell ref="C57:D57"/>
    <mergeCell ref="C58:D58"/>
    <mergeCell ref="A3:F3"/>
    <mergeCell ref="C69:G69"/>
    <mergeCell ref="D71:G71"/>
    <mergeCell ref="A55:F55"/>
    <mergeCell ref="E57:K57"/>
    <mergeCell ref="E58:K58"/>
    <mergeCell ref="E59:K59"/>
    <mergeCell ref="C63:F63"/>
    <mergeCell ref="D67:F67"/>
    <mergeCell ref="I67:K67"/>
  </mergeCells>
  <conditionalFormatting sqref="F32:F33 F18:F30 F37:F40 F42:F44 J42:J44 J36:J40 J46:J53 F46:F53 F7:F16 J7 J8:K9 J10:J33">
    <cfRule type="beginsWith" dxfId="425" priority="736" operator="beginsWith" text="Very">
      <formula>LEFT(F7,LEN("Very"))="Very"</formula>
    </cfRule>
    <cfRule type="beginsWith" dxfId="424" priority="737" operator="beginsWith" text="High">
      <formula>LEFT(F7,LEN("High"))="High"</formula>
    </cfRule>
    <cfRule type="containsText" dxfId="423" priority="738" operator="containsText" text="Medium">
      <formula>NOT(ISERROR(SEARCH("Medium",F7)))</formula>
    </cfRule>
    <cfRule type="containsText" dxfId="422" priority="739" operator="containsText" text="Low">
      <formula>NOT(ISERROR(SEARCH("Low",F7)))</formula>
    </cfRule>
  </conditionalFormatting>
  <conditionalFormatting sqref="F17">
    <cfRule type="beginsWith" dxfId="421" priority="672" operator="beginsWith" text="Very">
      <formula>LEFT(F17,LEN("Very"))="Very"</formula>
    </cfRule>
    <cfRule type="beginsWith" dxfId="420" priority="673" operator="beginsWith" text="High">
      <formula>LEFT(F17,LEN("High"))="High"</formula>
    </cfRule>
    <cfRule type="containsText" dxfId="419" priority="674" operator="containsText" text="Medium">
      <formula>NOT(ISERROR(SEARCH("Medium",F17)))</formula>
    </cfRule>
    <cfRule type="containsText" dxfId="418" priority="675" operator="containsText" text="Low">
      <formula>NOT(ISERROR(SEARCH("Low",F17)))</formula>
    </cfRule>
  </conditionalFormatting>
  <conditionalFormatting sqref="F31">
    <cfRule type="beginsWith" dxfId="417" priority="660" operator="beginsWith" text="Very">
      <formula>LEFT(F31,LEN("Very"))="Very"</formula>
    </cfRule>
    <cfRule type="beginsWith" dxfId="416" priority="661" operator="beginsWith" text="High">
      <formula>LEFT(F31,LEN("High"))="High"</formula>
    </cfRule>
    <cfRule type="containsText" dxfId="415" priority="662" operator="containsText" text="Medium">
      <formula>NOT(ISERROR(SEARCH("Medium",F31)))</formula>
    </cfRule>
    <cfRule type="containsText" dxfId="414" priority="663" operator="containsText" text="Low">
      <formula>NOT(ISERROR(SEARCH("Low",F31)))</formula>
    </cfRule>
  </conditionalFormatting>
  <conditionalFormatting sqref="F36">
    <cfRule type="beginsWith" dxfId="413" priority="648" operator="beginsWith" text="Very">
      <formula>LEFT(F36,LEN("Very"))="Very"</formula>
    </cfRule>
    <cfRule type="beginsWith" dxfId="412" priority="649" operator="beginsWith" text="High">
      <formula>LEFT(F36,LEN("High"))="High"</formula>
    </cfRule>
    <cfRule type="containsText" dxfId="411" priority="650" operator="containsText" text="Medium">
      <formula>NOT(ISERROR(SEARCH("Medium",F36)))</formula>
    </cfRule>
    <cfRule type="containsText" dxfId="410" priority="651" operator="containsText" text="Low">
      <formula>NOT(ISERROR(SEARCH("Low",F36)))</formula>
    </cfRule>
  </conditionalFormatting>
  <conditionalFormatting sqref="F41">
    <cfRule type="beginsWith" dxfId="409" priority="636" operator="beginsWith" text="Very">
      <formula>LEFT(F41,LEN("Very"))="Very"</formula>
    </cfRule>
    <cfRule type="beginsWith" dxfId="408" priority="637" operator="beginsWith" text="High">
      <formula>LEFT(F41,LEN("High"))="High"</formula>
    </cfRule>
    <cfRule type="containsText" dxfId="407" priority="638" operator="containsText" text="Medium">
      <formula>NOT(ISERROR(SEARCH("Medium",F41)))</formula>
    </cfRule>
    <cfRule type="containsText" dxfId="406" priority="639" operator="containsText" text="Low">
      <formula>NOT(ISERROR(SEARCH("Low",F41)))</formula>
    </cfRule>
  </conditionalFormatting>
  <conditionalFormatting sqref="F18:F30 J42:J44 J36:J40 J46:J53 F8:F16 J7 J8:K9 J10:J33">
    <cfRule type="containsBlanks" dxfId="405" priority="581">
      <formula>LEN(TRIM(F7))=0</formula>
    </cfRule>
  </conditionalFormatting>
  <conditionalFormatting sqref="F42:F44 F46:F53">
    <cfRule type="beginsWith" dxfId="404" priority="482" operator="beginsWith" text="Very">
      <formula>LEFT(F42,LEN("Very"))="Very"</formula>
    </cfRule>
    <cfRule type="beginsWith" dxfId="403" priority="483" operator="beginsWith" text="High">
      <formula>LEFT(F42,LEN("High"))="High"</formula>
    </cfRule>
    <cfRule type="containsText" dxfId="402" priority="484" operator="containsText" text="Medium">
      <formula>NOT(ISERROR(SEARCH("Medium",F42)))</formula>
    </cfRule>
    <cfRule type="containsText" dxfId="401" priority="485" operator="containsText" text="Low">
      <formula>NOT(ISERROR(SEARCH("Low",F42)))</formula>
    </cfRule>
  </conditionalFormatting>
  <conditionalFormatting sqref="F32:F33">
    <cfRule type="containsBlanks" dxfId="400" priority="508">
      <formula>LEN(TRIM(F32))=0</formula>
    </cfRule>
  </conditionalFormatting>
  <conditionalFormatting sqref="F32:F33">
    <cfRule type="beginsWith" dxfId="399" priority="504" operator="beginsWith" text="Very">
      <formula>LEFT(F32,LEN("Very"))="Very"</formula>
    </cfRule>
    <cfRule type="beginsWith" dxfId="398" priority="505" operator="beginsWith" text="High">
      <formula>LEFT(F32,LEN("High"))="High"</formula>
    </cfRule>
    <cfRule type="containsText" dxfId="397" priority="506" operator="containsText" text="Medium">
      <formula>NOT(ISERROR(SEARCH("Medium",F32)))</formula>
    </cfRule>
    <cfRule type="containsText" dxfId="396" priority="507" operator="containsText" text="Low">
      <formula>NOT(ISERROR(SEARCH("Low",F32)))</formula>
    </cfRule>
  </conditionalFormatting>
  <conditionalFormatting sqref="F32:F33">
    <cfRule type="beginsWith" dxfId="395" priority="500" operator="beginsWith" text="Very">
      <formula>LEFT(F32,LEN("Very"))="Very"</formula>
    </cfRule>
    <cfRule type="beginsWith" dxfId="394" priority="501" operator="beginsWith" text="High">
      <formula>LEFT(F32,LEN("High"))="High"</formula>
    </cfRule>
    <cfRule type="containsText" dxfId="393" priority="502" operator="containsText" text="Medium">
      <formula>NOT(ISERROR(SEARCH("Medium",F32)))</formula>
    </cfRule>
    <cfRule type="containsText" dxfId="392" priority="503" operator="containsText" text="Low">
      <formula>NOT(ISERROR(SEARCH("Low",F32)))</formula>
    </cfRule>
  </conditionalFormatting>
  <conditionalFormatting sqref="F37:F40">
    <cfRule type="containsBlanks" dxfId="391" priority="499">
      <formula>LEN(TRIM(F37))=0</formula>
    </cfRule>
  </conditionalFormatting>
  <conditionalFormatting sqref="F37:F40">
    <cfRule type="beginsWith" dxfId="390" priority="495" operator="beginsWith" text="Very">
      <formula>LEFT(F37,LEN("Very"))="Very"</formula>
    </cfRule>
    <cfRule type="beginsWith" dxfId="389" priority="496" operator="beginsWith" text="High">
      <formula>LEFT(F37,LEN("High"))="High"</formula>
    </cfRule>
    <cfRule type="containsText" dxfId="388" priority="497" operator="containsText" text="Medium">
      <formula>NOT(ISERROR(SEARCH("Medium",F37)))</formula>
    </cfRule>
    <cfRule type="containsText" dxfId="387" priority="498" operator="containsText" text="Low">
      <formula>NOT(ISERROR(SEARCH("Low",F37)))</formula>
    </cfRule>
  </conditionalFormatting>
  <conditionalFormatting sqref="F37:F40">
    <cfRule type="beginsWith" dxfId="386" priority="491" operator="beginsWith" text="Very">
      <formula>LEFT(F37,LEN("Very"))="Very"</formula>
    </cfRule>
    <cfRule type="beginsWith" dxfId="385" priority="492" operator="beginsWith" text="High">
      <formula>LEFT(F37,LEN("High"))="High"</formula>
    </cfRule>
    <cfRule type="containsText" dxfId="384" priority="493" operator="containsText" text="Medium">
      <formula>NOT(ISERROR(SEARCH("Medium",F37)))</formula>
    </cfRule>
    <cfRule type="containsText" dxfId="383" priority="494" operator="containsText" text="Low">
      <formula>NOT(ISERROR(SEARCH("Low",F37)))</formula>
    </cfRule>
  </conditionalFormatting>
  <conditionalFormatting sqref="F42:F44 F46:F53">
    <cfRule type="containsBlanks" dxfId="382" priority="490">
      <formula>LEN(TRIM(F42))=0</formula>
    </cfRule>
  </conditionalFormatting>
  <conditionalFormatting sqref="F42:F44 F46:F53">
    <cfRule type="beginsWith" dxfId="381" priority="486" operator="beginsWith" text="Very">
      <formula>LEFT(F42,LEN("Very"))="Very"</formula>
    </cfRule>
    <cfRule type="beginsWith" dxfId="380" priority="487" operator="beginsWith" text="High">
      <formula>LEFT(F42,LEN("High"))="High"</formula>
    </cfRule>
    <cfRule type="containsText" dxfId="379" priority="488" operator="containsText" text="Medium">
      <formula>NOT(ISERROR(SEARCH("Medium",F42)))</formula>
    </cfRule>
    <cfRule type="containsText" dxfId="378" priority="489" operator="containsText" text="Low">
      <formula>NOT(ISERROR(SEARCH("Low",F42)))</formula>
    </cfRule>
  </conditionalFormatting>
  <conditionalFormatting sqref="E7 D17:E17 C36:E36 C41:E41 C32:D33 C31:E31 C28:D30 D18:D27 C37:D40 C42:D44 C46:D53 C17:C27 H7:H53 C7:D16">
    <cfRule type="cellIs" dxfId="377" priority="792" operator="equal">
      <formula>$C$67</formula>
    </cfRule>
    <cfRule type="cellIs" dxfId="376" priority="793" operator="equal">
      <formula>$C$66</formula>
    </cfRule>
    <cfRule type="cellIs" dxfId="375" priority="794" operator="equal">
      <formula>$C$65</formula>
    </cfRule>
    <cfRule type="cellIs" dxfId="374" priority="795" operator="equal">
      <formula>$C$64</formula>
    </cfRule>
  </conditionalFormatting>
  <conditionalFormatting sqref="F7 E36:F36 E17:F17 E31:F31 E41:F41 E18:E30 E37:E40 E42:E44 E46:E53 I36:I53 E7:E16 I7:I31 K7 K17 K31 K36 K41 K45">
    <cfRule type="cellIs" dxfId="373" priority="802" operator="equal">
      <formula>$H$66</formula>
    </cfRule>
  </conditionalFormatting>
  <conditionalFormatting sqref="F7 E36:F36 E17:F17 E31:F31 E41:F41 E18:E30 E37:E40 E42:E44 E46:E53 I36:I53 E7:E16 I7:I31 K7 K17 K31 K36 K41 K45">
    <cfRule type="cellIs" dxfId="372" priority="817" operator="equal">
      <formula>$H$67</formula>
    </cfRule>
    <cfRule type="cellIs" dxfId="371" priority="818" operator="equal">
      <formula>$H$65</formula>
    </cfRule>
    <cfRule type="cellIs" dxfId="370" priority="819" operator="equal">
      <formula>"Minor"</formula>
    </cfRule>
  </conditionalFormatting>
  <conditionalFormatting sqref="F32:F33">
    <cfRule type="containsBlanks" dxfId="369" priority="428">
      <formula>LEN(TRIM(F32))=0</formula>
    </cfRule>
  </conditionalFormatting>
  <conditionalFormatting sqref="F32:F33">
    <cfRule type="beginsWith" dxfId="368" priority="424" operator="beginsWith" text="Very">
      <formula>LEFT(F32,LEN("Very"))="Very"</formula>
    </cfRule>
    <cfRule type="beginsWith" dxfId="367" priority="425" operator="beginsWith" text="High">
      <formula>LEFT(F32,LEN("High"))="High"</formula>
    </cfRule>
    <cfRule type="containsText" dxfId="366" priority="426" operator="containsText" text="Medium">
      <formula>NOT(ISERROR(SEARCH("Medium",F32)))</formula>
    </cfRule>
    <cfRule type="containsText" dxfId="365" priority="427" operator="containsText" text="Low">
      <formula>NOT(ISERROR(SEARCH("Low",F32)))</formula>
    </cfRule>
  </conditionalFormatting>
  <conditionalFormatting sqref="F32:F33">
    <cfRule type="beginsWith" dxfId="364" priority="420" operator="beginsWith" text="Very">
      <formula>LEFT(F32,LEN("Very"))="Very"</formula>
    </cfRule>
    <cfRule type="beginsWith" dxfId="363" priority="421" operator="beginsWith" text="High">
      <formula>LEFT(F32,LEN("High"))="High"</formula>
    </cfRule>
    <cfRule type="containsText" dxfId="362" priority="422" operator="containsText" text="Medium">
      <formula>NOT(ISERROR(SEARCH("Medium",F32)))</formula>
    </cfRule>
    <cfRule type="containsText" dxfId="361" priority="423" operator="containsText" text="Low">
      <formula>NOT(ISERROR(SEARCH("Low",F32)))</formula>
    </cfRule>
  </conditionalFormatting>
  <conditionalFormatting sqref="F32:F33">
    <cfRule type="containsBlanks" dxfId="360" priority="419">
      <formula>LEN(TRIM(F32))=0</formula>
    </cfRule>
  </conditionalFormatting>
  <conditionalFormatting sqref="F32:F33">
    <cfRule type="beginsWith" dxfId="359" priority="415" operator="beginsWith" text="Very">
      <formula>LEFT(F32,LEN("Very"))="Very"</formula>
    </cfRule>
    <cfRule type="beginsWith" dxfId="358" priority="416" operator="beginsWith" text="High">
      <formula>LEFT(F32,LEN("High"))="High"</formula>
    </cfRule>
    <cfRule type="containsText" dxfId="357" priority="417" operator="containsText" text="Medium">
      <formula>NOT(ISERROR(SEARCH("Medium",F32)))</formula>
    </cfRule>
    <cfRule type="containsText" dxfId="356" priority="418" operator="containsText" text="Low">
      <formula>NOT(ISERROR(SEARCH("Low",F32)))</formula>
    </cfRule>
  </conditionalFormatting>
  <conditionalFormatting sqref="F32:F33">
    <cfRule type="beginsWith" dxfId="355" priority="411" operator="beginsWith" text="Very">
      <formula>LEFT(F32,LEN("Very"))="Very"</formula>
    </cfRule>
    <cfRule type="beginsWith" dxfId="354" priority="412" operator="beginsWith" text="High">
      <formula>LEFT(F32,LEN("High"))="High"</formula>
    </cfRule>
    <cfRule type="containsText" dxfId="353" priority="413" operator="containsText" text="Medium">
      <formula>NOT(ISERROR(SEARCH("Medium",F32)))</formula>
    </cfRule>
    <cfRule type="containsText" dxfId="352" priority="414" operator="containsText" text="Low">
      <formula>NOT(ISERROR(SEARCH("Low",F32)))</formula>
    </cfRule>
  </conditionalFormatting>
  <conditionalFormatting sqref="J32:J33">
    <cfRule type="containsBlanks" dxfId="351" priority="410">
      <formula>LEN(TRIM(J32))=0</formula>
    </cfRule>
  </conditionalFormatting>
  <conditionalFormatting sqref="J32:J33">
    <cfRule type="beginsWith" dxfId="350" priority="406" operator="beginsWith" text="Very">
      <formula>LEFT(J32,LEN("Very"))="Very"</formula>
    </cfRule>
    <cfRule type="beginsWith" dxfId="349" priority="407" operator="beginsWith" text="High">
      <formula>LEFT(J32,LEN("High"))="High"</formula>
    </cfRule>
    <cfRule type="containsText" dxfId="348" priority="408" operator="containsText" text="Medium">
      <formula>NOT(ISERROR(SEARCH("Medium",J32)))</formula>
    </cfRule>
    <cfRule type="containsText" dxfId="347" priority="409" operator="containsText" text="Low">
      <formula>NOT(ISERROR(SEARCH("Low",J32)))</formula>
    </cfRule>
  </conditionalFormatting>
  <conditionalFormatting sqref="J32:J33">
    <cfRule type="beginsWith" dxfId="346" priority="402" operator="beginsWith" text="Very">
      <formula>LEFT(J32,LEN("Very"))="Very"</formula>
    </cfRule>
    <cfRule type="beginsWith" dxfId="345" priority="403" operator="beginsWith" text="High">
      <formula>LEFT(J32,LEN("High"))="High"</formula>
    </cfRule>
    <cfRule type="containsText" dxfId="344" priority="404" operator="containsText" text="Medium">
      <formula>NOT(ISERROR(SEARCH("Medium",J32)))</formula>
    </cfRule>
    <cfRule type="containsText" dxfId="343" priority="405" operator="containsText" text="Low">
      <formula>NOT(ISERROR(SEARCH("Low",J32)))</formula>
    </cfRule>
  </conditionalFormatting>
  <conditionalFormatting sqref="J32:J33">
    <cfRule type="containsBlanks" dxfId="342" priority="401">
      <formula>LEN(TRIM(J32))=0</formula>
    </cfRule>
  </conditionalFormatting>
  <conditionalFormatting sqref="J32:J33">
    <cfRule type="beginsWith" dxfId="341" priority="397" operator="beginsWith" text="Very">
      <formula>LEFT(J32,LEN("Very"))="Very"</formula>
    </cfRule>
    <cfRule type="beginsWith" dxfId="340" priority="398" operator="beginsWith" text="High">
      <formula>LEFT(J32,LEN("High"))="High"</formula>
    </cfRule>
    <cfRule type="containsText" dxfId="339" priority="399" operator="containsText" text="Medium">
      <formula>NOT(ISERROR(SEARCH("Medium",J32)))</formula>
    </cfRule>
    <cfRule type="containsText" dxfId="338" priority="400" operator="containsText" text="Low">
      <formula>NOT(ISERROR(SEARCH("Low",J32)))</formula>
    </cfRule>
  </conditionalFormatting>
  <conditionalFormatting sqref="J32:J33">
    <cfRule type="beginsWith" dxfId="337" priority="393" operator="beginsWith" text="Very">
      <formula>LEFT(J32,LEN("Very"))="Very"</formula>
    </cfRule>
    <cfRule type="beginsWith" dxfId="336" priority="394" operator="beginsWith" text="High">
      <formula>LEFT(J32,LEN("High"))="High"</formula>
    </cfRule>
    <cfRule type="containsText" dxfId="335" priority="395" operator="containsText" text="Medium">
      <formula>NOT(ISERROR(SEARCH("Medium",J32)))</formula>
    </cfRule>
    <cfRule type="containsText" dxfId="334" priority="396" operator="containsText" text="Low">
      <formula>NOT(ISERROR(SEARCH("Low",J32)))</formula>
    </cfRule>
  </conditionalFormatting>
  <conditionalFormatting sqref="F37:F40">
    <cfRule type="containsBlanks" dxfId="333" priority="356">
      <formula>LEN(TRIM(F37))=0</formula>
    </cfRule>
  </conditionalFormatting>
  <conditionalFormatting sqref="F37:F40">
    <cfRule type="beginsWith" dxfId="332" priority="352" operator="beginsWith" text="Very">
      <formula>LEFT(F37,LEN("Very"))="Very"</formula>
    </cfRule>
    <cfRule type="beginsWith" dxfId="331" priority="353" operator="beginsWith" text="High">
      <formula>LEFT(F37,LEN("High"))="High"</formula>
    </cfRule>
    <cfRule type="containsText" dxfId="330" priority="354" operator="containsText" text="Medium">
      <formula>NOT(ISERROR(SEARCH("Medium",F37)))</formula>
    </cfRule>
    <cfRule type="containsText" dxfId="329" priority="355" operator="containsText" text="Low">
      <formula>NOT(ISERROR(SEARCH("Low",F37)))</formula>
    </cfRule>
  </conditionalFormatting>
  <conditionalFormatting sqref="F37:F40">
    <cfRule type="beginsWith" dxfId="328" priority="348" operator="beginsWith" text="Very">
      <formula>LEFT(F37,LEN("Very"))="Very"</formula>
    </cfRule>
    <cfRule type="beginsWith" dxfId="327" priority="349" operator="beginsWith" text="High">
      <formula>LEFT(F37,LEN("High"))="High"</formula>
    </cfRule>
    <cfRule type="containsText" dxfId="326" priority="350" operator="containsText" text="Medium">
      <formula>NOT(ISERROR(SEARCH("Medium",F37)))</formula>
    </cfRule>
    <cfRule type="containsText" dxfId="325" priority="351" operator="containsText" text="Low">
      <formula>NOT(ISERROR(SEARCH("Low",F37)))</formula>
    </cfRule>
  </conditionalFormatting>
  <conditionalFormatting sqref="F37:F40">
    <cfRule type="containsBlanks" dxfId="324" priority="347">
      <formula>LEN(TRIM(F37))=0</formula>
    </cfRule>
  </conditionalFormatting>
  <conditionalFormatting sqref="F37:F40">
    <cfRule type="beginsWith" dxfId="323" priority="343" operator="beginsWith" text="Very">
      <formula>LEFT(F37,LEN("Very"))="Very"</formula>
    </cfRule>
    <cfRule type="beginsWith" dxfId="322" priority="344" operator="beginsWith" text="High">
      <formula>LEFT(F37,LEN("High"))="High"</formula>
    </cfRule>
    <cfRule type="containsText" dxfId="321" priority="345" operator="containsText" text="Medium">
      <formula>NOT(ISERROR(SEARCH("Medium",F37)))</formula>
    </cfRule>
    <cfRule type="containsText" dxfId="320" priority="346" operator="containsText" text="Low">
      <formula>NOT(ISERROR(SEARCH("Low",F37)))</formula>
    </cfRule>
  </conditionalFormatting>
  <conditionalFormatting sqref="F37:F40">
    <cfRule type="beginsWith" dxfId="319" priority="339" operator="beginsWith" text="Very">
      <formula>LEFT(F37,LEN("Very"))="Very"</formula>
    </cfRule>
    <cfRule type="beginsWith" dxfId="318" priority="340" operator="beginsWith" text="High">
      <formula>LEFT(F37,LEN("High"))="High"</formula>
    </cfRule>
    <cfRule type="containsText" dxfId="317" priority="341" operator="containsText" text="Medium">
      <formula>NOT(ISERROR(SEARCH("Medium",F37)))</formula>
    </cfRule>
    <cfRule type="containsText" dxfId="316" priority="342" operator="containsText" text="Low">
      <formula>NOT(ISERROR(SEARCH("Low",F37)))</formula>
    </cfRule>
  </conditionalFormatting>
  <conditionalFormatting sqref="J37:J40 J42:J44 J46:J53">
    <cfRule type="containsBlanks" dxfId="315" priority="338">
      <formula>LEN(TRIM(J37))=0</formula>
    </cfRule>
  </conditionalFormatting>
  <conditionalFormatting sqref="J37:J40 J42:J44 J46:J53">
    <cfRule type="beginsWith" dxfId="314" priority="334" operator="beginsWith" text="Very">
      <formula>LEFT(J37,LEN("Very"))="Very"</formula>
    </cfRule>
    <cfRule type="beginsWith" dxfId="313" priority="335" operator="beginsWith" text="High">
      <formula>LEFT(J37,LEN("High"))="High"</formula>
    </cfRule>
    <cfRule type="containsText" dxfId="312" priority="336" operator="containsText" text="Medium">
      <formula>NOT(ISERROR(SEARCH("Medium",J37)))</formula>
    </cfRule>
    <cfRule type="containsText" dxfId="311" priority="337" operator="containsText" text="Low">
      <formula>NOT(ISERROR(SEARCH("Low",J37)))</formula>
    </cfRule>
  </conditionalFormatting>
  <conditionalFormatting sqref="J37:J40 J42:J44 J46:J53">
    <cfRule type="beginsWith" dxfId="310" priority="330" operator="beginsWith" text="Very">
      <formula>LEFT(J37,LEN("Very"))="Very"</formula>
    </cfRule>
    <cfRule type="beginsWith" dxfId="309" priority="331" operator="beginsWith" text="High">
      <formula>LEFT(J37,LEN("High"))="High"</formula>
    </cfRule>
    <cfRule type="containsText" dxfId="308" priority="332" operator="containsText" text="Medium">
      <formula>NOT(ISERROR(SEARCH("Medium",J37)))</formula>
    </cfRule>
    <cfRule type="containsText" dxfId="307" priority="333" operator="containsText" text="Low">
      <formula>NOT(ISERROR(SEARCH("Low",J37)))</formula>
    </cfRule>
  </conditionalFormatting>
  <conditionalFormatting sqref="J37:J40 J42:J44 J46:J53">
    <cfRule type="containsBlanks" dxfId="306" priority="329">
      <formula>LEN(TRIM(J37))=0</formula>
    </cfRule>
  </conditionalFormatting>
  <conditionalFormatting sqref="J37:J40 J42:J44 J46:J53">
    <cfRule type="beginsWith" dxfId="305" priority="325" operator="beginsWith" text="Very">
      <formula>LEFT(J37,LEN("Very"))="Very"</formula>
    </cfRule>
    <cfRule type="beginsWith" dxfId="304" priority="326" operator="beginsWith" text="High">
      <formula>LEFT(J37,LEN("High"))="High"</formula>
    </cfRule>
    <cfRule type="containsText" dxfId="303" priority="327" operator="containsText" text="Medium">
      <formula>NOT(ISERROR(SEARCH("Medium",J37)))</formula>
    </cfRule>
    <cfRule type="containsText" dxfId="302" priority="328" operator="containsText" text="Low">
      <formula>NOT(ISERROR(SEARCH("Low",J37)))</formula>
    </cfRule>
  </conditionalFormatting>
  <conditionalFormatting sqref="J37:J40 J42:J44 J46:J53">
    <cfRule type="beginsWith" dxfId="301" priority="321" operator="beginsWith" text="Very">
      <formula>LEFT(J37,LEN("Very"))="Very"</formula>
    </cfRule>
    <cfRule type="beginsWith" dxfId="300" priority="322" operator="beginsWith" text="High">
      <formula>LEFT(J37,LEN("High"))="High"</formula>
    </cfRule>
    <cfRule type="containsText" dxfId="299" priority="323" operator="containsText" text="Medium">
      <formula>NOT(ISERROR(SEARCH("Medium",J37)))</formula>
    </cfRule>
    <cfRule type="containsText" dxfId="298" priority="324" operator="containsText" text="Low">
      <formula>NOT(ISERROR(SEARCH("Low",J37)))</formula>
    </cfRule>
  </conditionalFormatting>
  <conditionalFormatting sqref="F42:F44 J42:J44 J46:J53 F46:F53">
    <cfRule type="containsBlanks" dxfId="297" priority="320">
      <formula>LEN(TRIM(F42))=0</formula>
    </cfRule>
  </conditionalFormatting>
  <conditionalFormatting sqref="F42:F44 J42:J44 J46:J53 F46:F53">
    <cfRule type="beginsWith" dxfId="296" priority="316" operator="beginsWith" text="Very">
      <formula>LEFT(F42,LEN("Very"))="Very"</formula>
    </cfRule>
    <cfRule type="beginsWith" dxfId="295" priority="317" operator="beginsWith" text="High">
      <formula>LEFT(F42,LEN("High"))="High"</formula>
    </cfRule>
    <cfRule type="containsText" dxfId="294" priority="318" operator="containsText" text="Medium">
      <formula>NOT(ISERROR(SEARCH("Medium",F42)))</formula>
    </cfRule>
    <cfRule type="containsText" dxfId="293" priority="319" operator="containsText" text="Low">
      <formula>NOT(ISERROR(SEARCH("Low",F42)))</formula>
    </cfRule>
  </conditionalFormatting>
  <conditionalFormatting sqref="F42:F44 J42:J44 J46:J53 F46:F53">
    <cfRule type="beginsWith" dxfId="292" priority="312" operator="beginsWith" text="Very">
      <formula>LEFT(F42,LEN("Very"))="Very"</formula>
    </cfRule>
    <cfRule type="beginsWith" dxfId="291" priority="313" operator="beginsWith" text="High">
      <formula>LEFT(F42,LEN("High"))="High"</formula>
    </cfRule>
    <cfRule type="containsText" dxfId="290" priority="314" operator="containsText" text="Medium">
      <formula>NOT(ISERROR(SEARCH("Medium",F42)))</formula>
    </cfRule>
    <cfRule type="containsText" dxfId="289" priority="315" operator="containsText" text="Low">
      <formula>NOT(ISERROR(SEARCH("Low",F42)))</formula>
    </cfRule>
  </conditionalFormatting>
  <conditionalFormatting sqref="F42:F44 J42:J44 J46:J53 F46:F53">
    <cfRule type="containsBlanks" dxfId="288" priority="311">
      <formula>LEN(TRIM(F42))=0</formula>
    </cfRule>
  </conditionalFormatting>
  <conditionalFormatting sqref="F42:F44 J42:J44 J46:J53 F46:F53">
    <cfRule type="beginsWith" dxfId="287" priority="307" operator="beginsWith" text="Very">
      <formula>LEFT(F42,LEN("Very"))="Very"</formula>
    </cfRule>
    <cfRule type="beginsWith" dxfId="286" priority="308" operator="beginsWith" text="High">
      <formula>LEFT(F42,LEN("High"))="High"</formula>
    </cfRule>
    <cfRule type="containsText" dxfId="285" priority="309" operator="containsText" text="Medium">
      <formula>NOT(ISERROR(SEARCH("Medium",F42)))</formula>
    </cfRule>
    <cfRule type="containsText" dxfId="284" priority="310" operator="containsText" text="Low">
      <formula>NOT(ISERROR(SEARCH("Low",F42)))</formula>
    </cfRule>
  </conditionalFormatting>
  <conditionalFormatting sqref="F42:F44 J42:J44 J46:J53 F46:F53">
    <cfRule type="beginsWith" dxfId="283" priority="303" operator="beginsWith" text="Very">
      <formula>LEFT(F42,LEN("Very"))="Very"</formula>
    </cfRule>
    <cfRule type="beginsWith" dxfId="282" priority="304" operator="beginsWith" text="High">
      <formula>LEFT(F42,LEN("High"))="High"</formula>
    </cfRule>
    <cfRule type="containsText" dxfId="281" priority="305" operator="containsText" text="Medium">
      <formula>NOT(ISERROR(SEARCH("Medium",F42)))</formula>
    </cfRule>
    <cfRule type="containsText" dxfId="280" priority="306" operator="containsText" text="Low">
      <formula>NOT(ISERROR(SEARCH("Low",F42)))</formula>
    </cfRule>
  </conditionalFormatting>
  <conditionalFormatting sqref="F32:F33">
    <cfRule type="containsBlanks" dxfId="279" priority="253">
      <formula>LEN(TRIM(F32))=0</formula>
    </cfRule>
  </conditionalFormatting>
  <conditionalFormatting sqref="F32:F33">
    <cfRule type="beginsWith" dxfId="278" priority="249" operator="beginsWith" text="Very">
      <formula>LEFT(F32,LEN("Very"))="Very"</formula>
    </cfRule>
    <cfRule type="beginsWith" dxfId="277" priority="250" operator="beginsWith" text="High">
      <formula>LEFT(F32,LEN("High"))="High"</formula>
    </cfRule>
    <cfRule type="containsText" dxfId="276" priority="251" operator="containsText" text="Medium">
      <formula>NOT(ISERROR(SEARCH("Medium",F32)))</formula>
    </cfRule>
    <cfRule type="containsText" dxfId="275" priority="252" operator="containsText" text="Low">
      <formula>NOT(ISERROR(SEARCH("Low",F32)))</formula>
    </cfRule>
  </conditionalFormatting>
  <conditionalFormatting sqref="F32:F33">
    <cfRule type="beginsWith" dxfId="274" priority="245" operator="beginsWith" text="Very">
      <formula>LEFT(F32,LEN("Very"))="Very"</formula>
    </cfRule>
    <cfRule type="beginsWith" dxfId="273" priority="246" operator="beginsWith" text="High">
      <formula>LEFT(F32,LEN("High"))="High"</formula>
    </cfRule>
    <cfRule type="containsText" dxfId="272" priority="247" operator="containsText" text="Medium">
      <formula>NOT(ISERROR(SEARCH("Medium",F32)))</formula>
    </cfRule>
    <cfRule type="containsText" dxfId="271" priority="248" operator="containsText" text="Low">
      <formula>NOT(ISERROR(SEARCH("Low",F32)))</formula>
    </cfRule>
  </conditionalFormatting>
  <conditionalFormatting sqref="F37:F39">
    <cfRule type="containsBlanks" dxfId="270" priority="244">
      <formula>LEN(TRIM(F37))=0</formula>
    </cfRule>
  </conditionalFormatting>
  <conditionalFormatting sqref="F37:F39">
    <cfRule type="beginsWith" dxfId="269" priority="240" operator="beginsWith" text="Very">
      <formula>LEFT(F37,LEN("Very"))="Very"</formula>
    </cfRule>
    <cfRule type="beginsWith" dxfId="268" priority="241" operator="beginsWith" text="High">
      <formula>LEFT(F37,LEN("High"))="High"</formula>
    </cfRule>
    <cfRule type="containsText" dxfId="267" priority="242" operator="containsText" text="Medium">
      <formula>NOT(ISERROR(SEARCH("Medium",F37)))</formula>
    </cfRule>
    <cfRule type="containsText" dxfId="266" priority="243" operator="containsText" text="Low">
      <formula>NOT(ISERROR(SEARCH("Low",F37)))</formula>
    </cfRule>
  </conditionalFormatting>
  <conditionalFormatting sqref="F37:F39">
    <cfRule type="beginsWith" dxfId="265" priority="236" operator="beginsWith" text="Very">
      <formula>LEFT(F37,LEN("Very"))="Very"</formula>
    </cfRule>
    <cfRule type="beginsWith" dxfId="264" priority="237" operator="beginsWith" text="High">
      <formula>LEFT(F37,LEN("High"))="High"</formula>
    </cfRule>
    <cfRule type="containsText" dxfId="263" priority="238" operator="containsText" text="Medium">
      <formula>NOT(ISERROR(SEARCH("Medium",F37)))</formula>
    </cfRule>
    <cfRule type="containsText" dxfId="262" priority="239" operator="containsText" text="Low">
      <formula>NOT(ISERROR(SEARCH("Low",F37)))</formula>
    </cfRule>
  </conditionalFormatting>
  <conditionalFormatting sqref="J32:J33">
    <cfRule type="containsBlanks" dxfId="261" priority="208">
      <formula>LEN(TRIM(J32))=0</formula>
    </cfRule>
  </conditionalFormatting>
  <conditionalFormatting sqref="J32:J33">
    <cfRule type="beginsWith" dxfId="260" priority="204" operator="beginsWith" text="Very">
      <formula>LEFT(J32,LEN("Very"))="Very"</formula>
    </cfRule>
    <cfRule type="beginsWith" dxfId="259" priority="205" operator="beginsWith" text="High">
      <formula>LEFT(J32,LEN("High"))="High"</formula>
    </cfRule>
    <cfRule type="containsText" dxfId="258" priority="206" operator="containsText" text="Medium">
      <formula>NOT(ISERROR(SEARCH("Medium",J32)))</formula>
    </cfRule>
    <cfRule type="containsText" dxfId="257" priority="207" operator="containsText" text="Low">
      <formula>NOT(ISERROR(SEARCH("Low",J32)))</formula>
    </cfRule>
  </conditionalFormatting>
  <conditionalFormatting sqref="J32:J33">
    <cfRule type="beginsWith" dxfId="256" priority="200" operator="beginsWith" text="Very">
      <formula>LEFT(J32,LEN("Very"))="Very"</formula>
    </cfRule>
    <cfRule type="beginsWith" dxfId="255" priority="201" operator="beginsWith" text="High">
      <formula>LEFT(J32,LEN("High"))="High"</formula>
    </cfRule>
    <cfRule type="containsText" dxfId="254" priority="202" operator="containsText" text="Medium">
      <formula>NOT(ISERROR(SEARCH("Medium",J32)))</formula>
    </cfRule>
    <cfRule type="containsText" dxfId="253" priority="203" operator="containsText" text="Low">
      <formula>NOT(ISERROR(SEARCH("Low",J32)))</formula>
    </cfRule>
  </conditionalFormatting>
  <conditionalFormatting sqref="J37:J39">
    <cfRule type="containsBlanks" dxfId="252" priority="199">
      <formula>LEN(TRIM(J37))=0</formula>
    </cfRule>
  </conditionalFormatting>
  <conditionalFormatting sqref="J37:J39">
    <cfRule type="beginsWith" dxfId="251" priority="195" operator="beginsWith" text="Very">
      <formula>LEFT(J37,LEN("Very"))="Very"</formula>
    </cfRule>
    <cfRule type="beginsWith" dxfId="250" priority="196" operator="beginsWith" text="High">
      <formula>LEFT(J37,LEN("High"))="High"</formula>
    </cfRule>
    <cfRule type="containsText" dxfId="249" priority="197" operator="containsText" text="Medium">
      <formula>NOT(ISERROR(SEARCH("Medium",J37)))</formula>
    </cfRule>
    <cfRule type="containsText" dxfId="248" priority="198" operator="containsText" text="Low">
      <formula>NOT(ISERROR(SEARCH("Low",J37)))</formula>
    </cfRule>
  </conditionalFormatting>
  <conditionalFormatting sqref="J37:J39">
    <cfRule type="beginsWith" dxfId="247" priority="191" operator="beginsWith" text="Very">
      <formula>LEFT(J37,LEN("Very"))="Very"</formula>
    </cfRule>
    <cfRule type="beginsWith" dxfId="246" priority="192" operator="beginsWith" text="High">
      <formula>LEFT(J37,LEN("High"))="High"</formula>
    </cfRule>
    <cfRule type="containsText" dxfId="245" priority="193" operator="containsText" text="Medium">
      <formula>NOT(ISERROR(SEARCH("Medium",J37)))</formula>
    </cfRule>
    <cfRule type="containsText" dxfId="244" priority="194" operator="containsText" text="Low">
      <formula>NOT(ISERROR(SEARCH("Low",J37)))</formula>
    </cfRule>
  </conditionalFormatting>
  <conditionalFormatting sqref="J37:J40 J42:J44 J46:J53">
    <cfRule type="containsBlanks" dxfId="243" priority="190">
      <formula>LEN(TRIM(J37))=0</formula>
    </cfRule>
  </conditionalFormatting>
  <conditionalFormatting sqref="J37:J40 J42:J44 J46:J53">
    <cfRule type="beginsWith" dxfId="242" priority="186" operator="beginsWith" text="Very">
      <formula>LEFT(J37,LEN("Very"))="Very"</formula>
    </cfRule>
    <cfRule type="beginsWith" dxfId="241" priority="187" operator="beginsWith" text="High">
      <formula>LEFT(J37,LEN("High"))="High"</formula>
    </cfRule>
    <cfRule type="containsText" dxfId="240" priority="188" operator="containsText" text="Medium">
      <formula>NOT(ISERROR(SEARCH("Medium",J37)))</formula>
    </cfRule>
    <cfRule type="containsText" dxfId="239" priority="189" operator="containsText" text="Low">
      <formula>NOT(ISERROR(SEARCH("Low",J37)))</formula>
    </cfRule>
  </conditionalFormatting>
  <conditionalFormatting sqref="J37:J40 J42:J44 J46:J53">
    <cfRule type="beginsWith" dxfId="238" priority="182" operator="beginsWith" text="Very">
      <formula>LEFT(J37,LEN("Very"))="Very"</formula>
    </cfRule>
    <cfRule type="beginsWith" dxfId="237" priority="183" operator="beginsWith" text="High">
      <formula>LEFT(J37,LEN("High"))="High"</formula>
    </cfRule>
    <cfRule type="containsText" dxfId="236" priority="184" operator="containsText" text="Medium">
      <formula>NOT(ISERROR(SEARCH("Medium",J37)))</formula>
    </cfRule>
    <cfRule type="containsText" dxfId="235" priority="185" operator="containsText" text="Low">
      <formula>NOT(ISERROR(SEARCH("Low",J37)))</formula>
    </cfRule>
  </conditionalFormatting>
  <conditionalFormatting sqref="F42:F44 F46:F53">
    <cfRule type="containsBlanks" dxfId="234" priority="181">
      <formula>LEN(TRIM(F42))=0</formula>
    </cfRule>
  </conditionalFormatting>
  <conditionalFormatting sqref="F42:F44 F46:F53">
    <cfRule type="beginsWith" dxfId="233" priority="177" operator="beginsWith" text="Very">
      <formula>LEFT(F42,LEN("Very"))="Very"</formula>
    </cfRule>
    <cfRule type="beginsWith" dxfId="232" priority="178" operator="beginsWith" text="High">
      <formula>LEFT(F42,LEN("High"))="High"</formula>
    </cfRule>
    <cfRule type="containsText" dxfId="231" priority="179" operator="containsText" text="Medium">
      <formula>NOT(ISERROR(SEARCH("Medium",F42)))</formula>
    </cfRule>
    <cfRule type="containsText" dxfId="230" priority="180" operator="containsText" text="Low">
      <formula>NOT(ISERROR(SEARCH("Low",F42)))</formula>
    </cfRule>
  </conditionalFormatting>
  <conditionalFormatting sqref="F42:F44 F46:F53">
    <cfRule type="beginsWith" dxfId="229" priority="173" operator="beginsWith" text="Very">
      <formula>LEFT(F42,LEN("Very"))="Very"</formula>
    </cfRule>
    <cfRule type="beginsWith" dxfId="228" priority="174" operator="beginsWith" text="High">
      <formula>LEFT(F42,LEN("High"))="High"</formula>
    </cfRule>
    <cfRule type="containsText" dxfId="227" priority="175" operator="containsText" text="Medium">
      <formula>NOT(ISERROR(SEARCH("Medium",F42)))</formula>
    </cfRule>
    <cfRule type="containsText" dxfId="226" priority="176" operator="containsText" text="Low">
      <formula>NOT(ISERROR(SEARCH("Low",F42)))</formula>
    </cfRule>
  </conditionalFormatting>
  <conditionalFormatting sqref="F42:F44 F46:F53">
    <cfRule type="containsBlanks" dxfId="225" priority="172">
      <formula>LEN(TRIM(F42))=0</formula>
    </cfRule>
  </conditionalFormatting>
  <conditionalFormatting sqref="F42:F44 F46:F53">
    <cfRule type="beginsWith" dxfId="224" priority="168" operator="beginsWith" text="Very">
      <formula>LEFT(F42,LEN("Very"))="Very"</formula>
    </cfRule>
    <cfRule type="beginsWith" dxfId="223" priority="169" operator="beginsWith" text="High">
      <formula>LEFT(F42,LEN("High"))="High"</formula>
    </cfRule>
    <cfRule type="containsText" dxfId="222" priority="170" operator="containsText" text="Medium">
      <formula>NOT(ISERROR(SEARCH("Medium",F42)))</formula>
    </cfRule>
    <cfRule type="containsText" dxfId="221" priority="171" operator="containsText" text="Low">
      <formula>NOT(ISERROR(SEARCH("Low",F42)))</formula>
    </cfRule>
  </conditionalFormatting>
  <conditionalFormatting sqref="F42:F44 F46:F53">
    <cfRule type="beginsWith" dxfId="220" priority="164" operator="beginsWith" text="Very">
      <formula>LEFT(F42,LEN("Very"))="Very"</formula>
    </cfRule>
    <cfRule type="beginsWith" dxfId="219" priority="165" operator="beginsWith" text="High">
      <formula>LEFT(F42,LEN("High"))="High"</formula>
    </cfRule>
    <cfRule type="containsText" dxfId="218" priority="166" operator="containsText" text="Medium">
      <formula>NOT(ISERROR(SEARCH("Medium",F42)))</formula>
    </cfRule>
    <cfRule type="containsText" dxfId="217" priority="167" operator="containsText" text="Low">
      <formula>NOT(ISERROR(SEARCH("Low",F42)))</formula>
    </cfRule>
  </conditionalFormatting>
  <conditionalFormatting sqref="F42:F44 F46:F53">
    <cfRule type="containsBlanks" dxfId="216" priority="163">
      <formula>LEN(TRIM(F42))=0</formula>
    </cfRule>
  </conditionalFormatting>
  <conditionalFormatting sqref="F42:F44 F46:F53">
    <cfRule type="beginsWith" dxfId="215" priority="159" operator="beginsWith" text="Very">
      <formula>LEFT(F42,LEN("Very"))="Very"</formula>
    </cfRule>
    <cfRule type="beginsWith" dxfId="214" priority="160" operator="beginsWith" text="High">
      <formula>LEFT(F42,LEN("High"))="High"</formula>
    </cfRule>
    <cfRule type="containsText" dxfId="213" priority="161" operator="containsText" text="Medium">
      <formula>NOT(ISERROR(SEARCH("Medium",F42)))</formula>
    </cfRule>
    <cfRule type="containsText" dxfId="212" priority="162" operator="containsText" text="Low">
      <formula>NOT(ISERROR(SEARCH("Low",F42)))</formula>
    </cfRule>
  </conditionalFormatting>
  <conditionalFormatting sqref="F42:F44 F46:F53">
    <cfRule type="beginsWith" dxfId="211" priority="155" operator="beginsWith" text="Very">
      <formula>LEFT(F42,LEN("Very"))="Very"</formula>
    </cfRule>
    <cfRule type="beginsWith" dxfId="210" priority="156" operator="beginsWith" text="High">
      <formula>LEFT(F42,LEN("High"))="High"</formula>
    </cfRule>
    <cfRule type="containsText" dxfId="209" priority="157" operator="containsText" text="Medium">
      <formula>NOT(ISERROR(SEARCH("Medium",F42)))</formula>
    </cfRule>
    <cfRule type="containsText" dxfId="208" priority="158" operator="containsText" text="Low">
      <formula>NOT(ISERROR(SEARCH("Low",F42)))</formula>
    </cfRule>
  </conditionalFormatting>
  <conditionalFormatting sqref="J42:J44 J46:J53">
    <cfRule type="containsBlanks" dxfId="207" priority="154">
      <formula>LEN(TRIM(J42))=0</formula>
    </cfRule>
  </conditionalFormatting>
  <conditionalFormatting sqref="J42:J44 J46:J53">
    <cfRule type="beginsWith" dxfId="206" priority="150" operator="beginsWith" text="Very">
      <formula>LEFT(J42,LEN("Very"))="Very"</formula>
    </cfRule>
    <cfRule type="beginsWith" dxfId="205" priority="151" operator="beginsWith" text="High">
      <formula>LEFT(J42,LEN("High"))="High"</formula>
    </cfRule>
    <cfRule type="containsText" dxfId="204" priority="152" operator="containsText" text="Medium">
      <formula>NOT(ISERROR(SEARCH("Medium",J42)))</formula>
    </cfRule>
    <cfRule type="containsText" dxfId="203" priority="153" operator="containsText" text="Low">
      <formula>NOT(ISERROR(SEARCH("Low",J42)))</formula>
    </cfRule>
  </conditionalFormatting>
  <conditionalFormatting sqref="J42:J44 J46:J53">
    <cfRule type="beginsWith" dxfId="202" priority="146" operator="beginsWith" text="Very">
      <formula>LEFT(J42,LEN("Very"))="Very"</formula>
    </cfRule>
    <cfRule type="beginsWith" dxfId="201" priority="147" operator="beginsWith" text="High">
      <formula>LEFT(J42,LEN("High"))="High"</formula>
    </cfRule>
    <cfRule type="containsText" dxfId="200" priority="148" operator="containsText" text="Medium">
      <formula>NOT(ISERROR(SEARCH("Medium",J42)))</formula>
    </cfRule>
    <cfRule type="containsText" dxfId="199" priority="149" operator="containsText" text="Low">
      <formula>NOT(ISERROR(SEARCH("Low",J42)))</formula>
    </cfRule>
  </conditionalFormatting>
  <conditionalFormatting sqref="J42:J44 J46:J53">
    <cfRule type="containsBlanks" dxfId="198" priority="145">
      <formula>LEN(TRIM(J42))=0</formula>
    </cfRule>
  </conditionalFormatting>
  <conditionalFormatting sqref="J42:J44 J46:J53">
    <cfRule type="beginsWith" dxfId="197" priority="141" operator="beginsWith" text="Very">
      <formula>LEFT(J42,LEN("Very"))="Very"</formula>
    </cfRule>
    <cfRule type="beginsWith" dxfId="196" priority="142" operator="beginsWith" text="High">
      <formula>LEFT(J42,LEN("High"))="High"</formula>
    </cfRule>
    <cfRule type="containsText" dxfId="195" priority="143" operator="containsText" text="Medium">
      <formula>NOT(ISERROR(SEARCH("Medium",J42)))</formula>
    </cfRule>
    <cfRule type="containsText" dxfId="194" priority="144" operator="containsText" text="Low">
      <formula>NOT(ISERROR(SEARCH("Low",J42)))</formula>
    </cfRule>
  </conditionalFormatting>
  <conditionalFormatting sqref="J42:J44 J46:J53">
    <cfRule type="beginsWith" dxfId="193" priority="137" operator="beginsWith" text="Very">
      <formula>LEFT(J42,LEN("Very"))="Very"</formula>
    </cfRule>
    <cfRule type="beginsWith" dxfId="192" priority="138" operator="beginsWith" text="High">
      <formula>LEFT(J42,LEN("High"))="High"</formula>
    </cfRule>
    <cfRule type="containsText" dxfId="191" priority="139" operator="containsText" text="Medium">
      <formula>NOT(ISERROR(SEARCH("Medium",J42)))</formula>
    </cfRule>
    <cfRule type="containsText" dxfId="190" priority="140" operator="containsText" text="Low">
      <formula>NOT(ISERROR(SEARCH("Low",J42)))</formula>
    </cfRule>
  </conditionalFormatting>
  <conditionalFormatting sqref="J42:J44 J46:J53">
    <cfRule type="containsBlanks" dxfId="189" priority="136">
      <formula>LEN(TRIM(J42))=0</formula>
    </cfRule>
  </conditionalFormatting>
  <conditionalFormatting sqref="J42:J44 J46:J53">
    <cfRule type="beginsWith" dxfId="188" priority="132" operator="beginsWith" text="Very">
      <formula>LEFT(J42,LEN("Very"))="Very"</formula>
    </cfRule>
    <cfRule type="beginsWith" dxfId="187" priority="133" operator="beginsWith" text="High">
      <formula>LEFT(J42,LEN("High"))="High"</formula>
    </cfRule>
    <cfRule type="containsText" dxfId="186" priority="134" operator="containsText" text="Medium">
      <formula>NOT(ISERROR(SEARCH("Medium",J42)))</formula>
    </cfRule>
    <cfRule type="containsText" dxfId="185" priority="135" operator="containsText" text="Low">
      <formula>NOT(ISERROR(SEARCH("Low",J42)))</formula>
    </cfRule>
  </conditionalFormatting>
  <conditionalFormatting sqref="J42:J44 J46:J53">
    <cfRule type="beginsWith" dxfId="184" priority="128" operator="beginsWith" text="Very">
      <formula>LEFT(J42,LEN("Very"))="Very"</formula>
    </cfRule>
    <cfRule type="beginsWith" dxfId="183" priority="129" operator="beginsWith" text="High">
      <formula>LEFT(J42,LEN("High"))="High"</formula>
    </cfRule>
    <cfRule type="containsText" dxfId="182" priority="130" operator="containsText" text="Medium">
      <formula>NOT(ISERROR(SEARCH("Medium",J42)))</formula>
    </cfRule>
    <cfRule type="containsText" dxfId="181" priority="131" operator="containsText" text="Low">
      <formula>NOT(ISERROR(SEARCH("Low",J42)))</formula>
    </cfRule>
  </conditionalFormatting>
  <conditionalFormatting sqref="E32:E33">
    <cfRule type="cellIs" dxfId="180" priority="124" operator="equal">
      <formula>$H$66</formula>
    </cfRule>
  </conditionalFormatting>
  <conditionalFormatting sqref="E32:E33">
    <cfRule type="cellIs" dxfId="179" priority="125" operator="equal">
      <formula>$H$67</formula>
    </cfRule>
    <cfRule type="cellIs" dxfId="178" priority="126" operator="equal">
      <formula>$H$65</formula>
    </cfRule>
    <cfRule type="cellIs" dxfId="177" priority="127" operator="equal">
      <formula>"Minor"</formula>
    </cfRule>
  </conditionalFormatting>
  <conditionalFormatting sqref="I32:I33">
    <cfRule type="cellIs" dxfId="176" priority="112" operator="equal">
      <formula>$H$66</formula>
    </cfRule>
  </conditionalFormatting>
  <conditionalFormatting sqref="I32:I33">
    <cfRule type="cellIs" dxfId="175" priority="113" operator="equal">
      <formula>$H$67</formula>
    </cfRule>
    <cfRule type="cellIs" dxfId="174" priority="114" operator="equal">
      <formula>$H$65</formula>
    </cfRule>
    <cfRule type="cellIs" dxfId="173" priority="115" operator="equal">
      <formula>"Minor"</formula>
    </cfRule>
  </conditionalFormatting>
  <conditionalFormatting sqref="J34:J35 F34:F35">
    <cfRule type="beginsWith" dxfId="172" priority="100" operator="beginsWith" text="Very">
      <formula>LEFT(F34,LEN("Very"))="Very"</formula>
    </cfRule>
    <cfRule type="beginsWith" dxfId="171" priority="101" operator="beginsWith" text="High">
      <formula>LEFT(F34,LEN("High"))="High"</formula>
    </cfRule>
    <cfRule type="containsText" dxfId="170" priority="102" operator="containsText" text="Medium">
      <formula>NOT(ISERROR(SEARCH("Medium",F34)))</formula>
    </cfRule>
    <cfRule type="containsText" dxfId="169" priority="103" operator="containsText" text="Low">
      <formula>NOT(ISERROR(SEARCH("Low",F34)))</formula>
    </cfRule>
  </conditionalFormatting>
  <conditionalFormatting sqref="J34:J35">
    <cfRule type="containsBlanks" dxfId="168" priority="99">
      <formula>LEN(TRIM(J34))=0</formula>
    </cfRule>
  </conditionalFormatting>
  <conditionalFormatting sqref="F34:F35">
    <cfRule type="containsBlanks" dxfId="167" priority="98">
      <formula>LEN(TRIM(F34))=0</formula>
    </cfRule>
  </conditionalFormatting>
  <conditionalFormatting sqref="F34:F35">
    <cfRule type="beginsWith" dxfId="166" priority="94" operator="beginsWith" text="Very">
      <formula>LEFT(F34,LEN("Very"))="Very"</formula>
    </cfRule>
    <cfRule type="beginsWith" dxfId="165" priority="95" operator="beginsWith" text="High">
      <formula>LEFT(F34,LEN("High"))="High"</formula>
    </cfRule>
    <cfRule type="containsText" dxfId="164" priority="96" operator="containsText" text="Medium">
      <formula>NOT(ISERROR(SEARCH("Medium",F34)))</formula>
    </cfRule>
    <cfRule type="containsText" dxfId="163" priority="97" operator="containsText" text="Low">
      <formula>NOT(ISERROR(SEARCH("Low",F34)))</formula>
    </cfRule>
  </conditionalFormatting>
  <conditionalFormatting sqref="F34:F35">
    <cfRule type="beginsWith" dxfId="162" priority="90" operator="beginsWith" text="Very">
      <formula>LEFT(F34,LEN("Very"))="Very"</formula>
    </cfRule>
    <cfRule type="beginsWith" dxfId="161" priority="91" operator="beginsWith" text="High">
      <formula>LEFT(F34,LEN("High"))="High"</formula>
    </cfRule>
    <cfRule type="containsText" dxfId="160" priority="92" operator="containsText" text="Medium">
      <formula>NOT(ISERROR(SEARCH("Medium",F34)))</formula>
    </cfRule>
    <cfRule type="containsText" dxfId="159" priority="93" operator="containsText" text="Low">
      <formula>NOT(ISERROR(SEARCH("Low",F34)))</formula>
    </cfRule>
  </conditionalFormatting>
  <conditionalFormatting sqref="C34:D35">
    <cfRule type="cellIs" dxfId="158" priority="104" operator="equal">
      <formula>$C$67</formula>
    </cfRule>
    <cfRule type="cellIs" dxfId="157" priority="105" operator="equal">
      <formula>$C$66</formula>
    </cfRule>
    <cfRule type="cellIs" dxfId="156" priority="106" operator="equal">
      <formula>$C$65</formula>
    </cfRule>
    <cfRule type="cellIs" dxfId="155" priority="107" operator="equal">
      <formula>$C$64</formula>
    </cfRule>
  </conditionalFormatting>
  <conditionalFormatting sqref="F34:F35">
    <cfRule type="containsBlanks" dxfId="154" priority="89">
      <formula>LEN(TRIM(F34))=0</formula>
    </cfRule>
  </conditionalFormatting>
  <conditionalFormatting sqref="F34:F35">
    <cfRule type="beginsWith" dxfId="153" priority="85" operator="beginsWith" text="Very">
      <formula>LEFT(F34,LEN("Very"))="Very"</formula>
    </cfRule>
    <cfRule type="beginsWith" dxfId="152" priority="86" operator="beginsWith" text="High">
      <formula>LEFT(F34,LEN("High"))="High"</formula>
    </cfRule>
    <cfRule type="containsText" dxfId="151" priority="87" operator="containsText" text="Medium">
      <formula>NOT(ISERROR(SEARCH("Medium",F34)))</formula>
    </cfRule>
    <cfRule type="containsText" dxfId="150" priority="88" operator="containsText" text="Low">
      <formula>NOT(ISERROR(SEARCH("Low",F34)))</formula>
    </cfRule>
  </conditionalFormatting>
  <conditionalFormatting sqref="F34:F35">
    <cfRule type="beginsWith" dxfId="149" priority="81" operator="beginsWith" text="Very">
      <formula>LEFT(F34,LEN("Very"))="Very"</formula>
    </cfRule>
    <cfRule type="beginsWith" dxfId="148" priority="82" operator="beginsWith" text="High">
      <formula>LEFT(F34,LEN("High"))="High"</formula>
    </cfRule>
    <cfRule type="containsText" dxfId="147" priority="83" operator="containsText" text="Medium">
      <formula>NOT(ISERROR(SEARCH("Medium",F34)))</formula>
    </cfRule>
    <cfRule type="containsText" dxfId="146" priority="84" operator="containsText" text="Low">
      <formula>NOT(ISERROR(SEARCH("Low",F34)))</formula>
    </cfRule>
  </conditionalFormatting>
  <conditionalFormatting sqref="F34:F35">
    <cfRule type="containsBlanks" dxfId="145" priority="80">
      <formula>LEN(TRIM(F34))=0</formula>
    </cfRule>
  </conditionalFormatting>
  <conditionalFormatting sqref="F34:F35">
    <cfRule type="beginsWith" dxfId="144" priority="76" operator="beginsWith" text="Very">
      <formula>LEFT(F34,LEN("Very"))="Very"</formula>
    </cfRule>
    <cfRule type="beginsWith" dxfId="143" priority="77" operator="beginsWith" text="High">
      <formula>LEFT(F34,LEN("High"))="High"</formula>
    </cfRule>
    <cfRule type="containsText" dxfId="142" priority="78" operator="containsText" text="Medium">
      <formula>NOT(ISERROR(SEARCH("Medium",F34)))</formula>
    </cfRule>
    <cfRule type="containsText" dxfId="141" priority="79" operator="containsText" text="Low">
      <formula>NOT(ISERROR(SEARCH("Low",F34)))</formula>
    </cfRule>
  </conditionalFormatting>
  <conditionalFormatting sqref="F34:F35">
    <cfRule type="beginsWith" dxfId="140" priority="72" operator="beginsWith" text="Very">
      <formula>LEFT(F34,LEN("Very"))="Very"</formula>
    </cfRule>
    <cfRule type="beginsWith" dxfId="139" priority="73" operator="beginsWith" text="High">
      <formula>LEFT(F34,LEN("High"))="High"</formula>
    </cfRule>
    <cfRule type="containsText" dxfId="138" priority="74" operator="containsText" text="Medium">
      <formula>NOT(ISERROR(SEARCH("Medium",F34)))</formula>
    </cfRule>
    <cfRule type="containsText" dxfId="137" priority="75" operator="containsText" text="Low">
      <formula>NOT(ISERROR(SEARCH("Low",F34)))</formula>
    </cfRule>
  </conditionalFormatting>
  <conditionalFormatting sqref="J34:J35">
    <cfRule type="containsBlanks" dxfId="136" priority="71">
      <formula>LEN(TRIM(J34))=0</formula>
    </cfRule>
  </conditionalFormatting>
  <conditionalFormatting sqref="J34:J35">
    <cfRule type="beginsWith" dxfId="135" priority="67" operator="beginsWith" text="Very">
      <formula>LEFT(J34,LEN("Very"))="Very"</formula>
    </cfRule>
    <cfRule type="beginsWith" dxfId="134" priority="68" operator="beginsWith" text="High">
      <formula>LEFT(J34,LEN("High"))="High"</formula>
    </cfRule>
    <cfRule type="containsText" dxfId="133" priority="69" operator="containsText" text="Medium">
      <formula>NOT(ISERROR(SEARCH("Medium",J34)))</formula>
    </cfRule>
    <cfRule type="containsText" dxfId="132" priority="70" operator="containsText" text="Low">
      <formula>NOT(ISERROR(SEARCH("Low",J34)))</formula>
    </cfRule>
  </conditionalFormatting>
  <conditionalFormatting sqref="J34:J35">
    <cfRule type="beginsWith" dxfId="131" priority="63" operator="beginsWith" text="Very">
      <formula>LEFT(J34,LEN("Very"))="Very"</formula>
    </cfRule>
    <cfRule type="beginsWith" dxfId="130" priority="64" operator="beginsWith" text="High">
      <formula>LEFT(J34,LEN("High"))="High"</formula>
    </cfRule>
    <cfRule type="containsText" dxfId="129" priority="65" operator="containsText" text="Medium">
      <formula>NOT(ISERROR(SEARCH("Medium",J34)))</formula>
    </cfRule>
    <cfRule type="containsText" dxfId="128" priority="66" operator="containsText" text="Low">
      <formula>NOT(ISERROR(SEARCH("Low",J34)))</formula>
    </cfRule>
  </conditionalFormatting>
  <conditionalFormatting sqref="J34:J35">
    <cfRule type="containsBlanks" dxfId="127" priority="62">
      <formula>LEN(TRIM(J34))=0</formula>
    </cfRule>
  </conditionalFormatting>
  <conditionalFormatting sqref="J34:J35">
    <cfRule type="beginsWith" dxfId="126" priority="58" operator="beginsWith" text="Very">
      <formula>LEFT(J34,LEN("Very"))="Very"</formula>
    </cfRule>
    <cfRule type="beginsWith" dxfId="125" priority="59" operator="beginsWith" text="High">
      <formula>LEFT(J34,LEN("High"))="High"</formula>
    </cfRule>
    <cfRule type="containsText" dxfId="124" priority="60" operator="containsText" text="Medium">
      <formula>NOT(ISERROR(SEARCH("Medium",J34)))</formula>
    </cfRule>
    <cfRule type="containsText" dxfId="123" priority="61" operator="containsText" text="Low">
      <formula>NOT(ISERROR(SEARCH("Low",J34)))</formula>
    </cfRule>
  </conditionalFormatting>
  <conditionalFormatting sqref="J34:J35">
    <cfRule type="beginsWith" dxfId="122" priority="54" operator="beginsWith" text="Very">
      <formula>LEFT(J34,LEN("Very"))="Very"</formula>
    </cfRule>
    <cfRule type="beginsWith" dxfId="121" priority="55" operator="beginsWith" text="High">
      <formula>LEFT(J34,LEN("High"))="High"</formula>
    </cfRule>
    <cfRule type="containsText" dxfId="120" priority="56" operator="containsText" text="Medium">
      <formula>NOT(ISERROR(SEARCH("Medium",J34)))</formula>
    </cfRule>
    <cfRule type="containsText" dxfId="119" priority="57" operator="containsText" text="Low">
      <formula>NOT(ISERROR(SEARCH("Low",J34)))</formula>
    </cfRule>
  </conditionalFormatting>
  <conditionalFormatting sqref="F34:F35">
    <cfRule type="containsBlanks" dxfId="118" priority="53">
      <formula>LEN(TRIM(F34))=0</formula>
    </cfRule>
  </conditionalFormatting>
  <conditionalFormatting sqref="F34:F35">
    <cfRule type="beginsWith" dxfId="117" priority="49" operator="beginsWith" text="Very">
      <formula>LEFT(F34,LEN("Very"))="Very"</formula>
    </cfRule>
    <cfRule type="beginsWith" dxfId="116" priority="50" operator="beginsWith" text="High">
      <formula>LEFT(F34,LEN("High"))="High"</formula>
    </cfRule>
    <cfRule type="containsText" dxfId="115" priority="51" operator="containsText" text="Medium">
      <formula>NOT(ISERROR(SEARCH("Medium",F34)))</formula>
    </cfRule>
    <cfRule type="containsText" dxfId="114" priority="52" operator="containsText" text="Low">
      <formula>NOT(ISERROR(SEARCH("Low",F34)))</formula>
    </cfRule>
  </conditionalFormatting>
  <conditionalFormatting sqref="F34:F35">
    <cfRule type="beginsWith" dxfId="113" priority="45" operator="beginsWith" text="Very">
      <formula>LEFT(F34,LEN("Very"))="Very"</formula>
    </cfRule>
    <cfRule type="beginsWith" dxfId="112" priority="46" operator="beginsWith" text="High">
      <formula>LEFT(F34,LEN("High"))="High"</formula>
    </cfRule>
    <cfRule type="containsText" dxfId="111" priority="47" operator="containsText" text="Medium">
      <formula>NOT(ISERROR(SEARCH("Medium",F34)))</formula>
    </cfRule>
    <cfRule type="containsText" dxfId="110" priority="48" operator="containsText" text="Low">
      <formula>NOT(ISERROR(SEARCH("Low",F34)))</formula>
    </cfRule>
  </conditionalFormatting>
  <conditionalFormatting sqref="J34:J35">
    <cfRule type="containsBlanks" dxfId="109" priority="44">
      <formula>LEN(TRIM(J34))=0</formula>
    </cfRule>
  </conditionalFormatting>
  <conditionalFormatting sqref="J34:J35">
    <cfRule type="beginsWith" dxfId="108" priority="40" operator="beginsWith" text="Very">
      <formula>LEFT(J34,LEN("Very"))="Very"</formula>
    </cfRule>
    <cfRule type="beginsWith" dxfId="107" priority="41" operator="beginsWith" text="High">
      <formula>LEFT(J34,LEN("High"))="High"</formula>
    </cfRule>
    <cfRule type="containsText" dxfId="106" priority="42" operator="containsText" text="Medium">
      <formula>NOT(ISERROR(SEARCH("Medium",J34)))</formula>
    </cfRule>
    <cfRule type="containsText" dxfId="105" priority="43" operator="containsText" text="Low">
      <formula>NOT(ISERROR(SEARCH("Low",J34)))</formula>
    </cfRule>
  </conditionalFormatting>
  <conditionalFormatting sqref="J34:J35">
    <cfRule type="beginsWith" dxfId="104" priority="36" operator="beginsWith" text="Very">
      <formula>LEFT(J34,LEN("Very"))="Very"</formula>
    </cfRule>
    <cfRule type="beginsWith" dxfId="103" priority="37" operator="beginsWith" text="High">
      <formula>LEFT(J34,LEN("High"))="High"</formula>
    </cfRule>
    <cfRule type="containsText" dxfId="102" priority="38" operator="containsText" text="Medium">
      <formula>NOT(ISERROR(SEARCH("Medium",J34)))</formula>
    </cfRule>
    <cfRule type="containsText" dxfId="101" priority="39" operator="containsText" text="Low">
      <formula>NOT(ISERROR(SEARCH("Low",J34)))</formula>
    </cfRule>
  </conditionalFormatting>
  <conditionalFormatting sqref="E34:E35">
    <cfRule type="cellIs" dxfId="100" priority="32" operator="equal">
      <formula>$H$66</formula>
    </cfRule>
  </conditionalFormatting>
  <conditionalFormatting sqref="E34:E35">
    <cfRule type="cellIs" dxfId="99" priority="33" operator="equal">
      <formula>$H$67</formula>
    </cfRule>
    <cfRule type="cellIs" dxfId="98" priority="34" operator="equal">
      <formula>$H$65</formula>
    </cfRule>
    <cfRule type="cellIs" dxfId="97" priority="35" operator="equal">
      <formula>"Minor"</formula>
    </cfRule>
  </conditionalFormatting>
  <conditionalFormatting sqref="I34:I35">
    <cfRule type="cellIs" dxfId="96" priority="28" operator="equal">
      <formula>$H$66</formula>
    </cfRule>
  </conditionalFormatting>
  <conditionalFormatting sqref="I34:I35">
    <cfRule type="cellIs" dxfId="95" priority="29" operator="equal">
      <formula>$H$67</formula>
    </cfRule>
    <cfRule type="cellIs" dxfId="94" priority="30" operator="equal">
      <formula>$H$65</formula>
    </cfRule>
    <cfRule type="cellIs" dxfId="93" priority="31" operator="equal">
      <formula>"Minor"</formula>
    </cfRule>
  </conditionalFormatting>
  <conditionalFormatting sqref="F45">
    <cfRule type="beginsWith" dxfId="92" priority="16" operator="beginsWith" text="Very">
      <formula>LEFT(F45,LEN("Very"))="Very"</formula>
    </cfRule>
    <cfRule type="beginsWith" dxfId="91" priority="17" operator="beginsWith" text="High">
      <formula>LEFT(F45,LEN("High"))="High"</formula>
    </cfRule>
    <cfRule type="containsText" dxfId="90" priority="18" operator="containsText" text="Medium">
      <formula>NOT(ISERROR(SEARCH("Medium",F45)))</formula>
    </cfRule>
    <cfRule type="containsText" dxfId="89" priority="19" operator="containsText" text="Low">
      <formula>NOT(ISERROR(SEARCH("Low",F45)))</formula>
    </cfRule>
  </conditionalFormatting>
  <conditionalFormatting sqref="C45:E45">
    <cfRule type="cellIs" dxfId="88" priority="20" operator="equal">
      <formula>$C$67</formula>
    </cfRule>
    <cfRule type="cellIs" dxfId="87" priority="21" operator="equal">
      <formula>$C$66</formula>
    </cfRule>
    <cfRule type="cellIs" dxfId="86" priority="22" operator="equal">
      <formula>$C$65</formula>
    </cfRule>
    <cfRule type="cellIs" dxfId="85" priority="23" operator="equal">
      <formula>$C$64</formula>
    </cfRule>
  </conditionalFormatting>
  <conditionalFormatting sqref="E45:F45">
    <cfRule type="cellIs" dxfId="84" priority="24" operator="equal">
      <formula>$H$66</formula>
    </cfRule>
  </conditionalFormatting>
  <conditionalFormatting sqref="E45:F45">
    <cfRule type="cellIs" dxfId="83" priority="25" operator="equal">
      <formula>$H$67</formula>
    </cfRule>
    <cfRule type="cellIs" dxfId="82" priority="26" operator="equal">
      <formula>$H$65</formula>
    </cfRule>
    <cfRule type="cellIs" dxfId="81" priority="27" operator="equal">
      <formula>"Minor"</formula>
    </cfRule>
  </conditionalFormatting>
  <conditionalFormatting sqref="J41">
    <cfRule type="beginsWith" dxfId="80" priority="12" operator="beginsWith" text="Very">
      <formula>LEFT(J41,LEN("Very"))="Very"</formula>
    </cfRule>
    <cfRule type="beginsWith" dxfId="79" priority="13" operator="beginsWith" text="High">
      <formula>LEFT(J41,LEN("High"))="High"</formula>
    </cfRule>
    <cfRule type="containsText" dxfId="78" priority="14" operator="containsText" text="Medium">
      <formula>NOT(ISERROR(SEARCH("Medium",J41)))</formula>
    </cfRule>
    <cfRule type="containsText" dxfId="77" priority="15" operator="containsText" text="Low">
      <formula>NOT(ISERROR(SEARCH("Low",J41)))</formula>
    </cfRule>
  </conditionalFormatting>
  <conditionalFormatting sqref="J41">
    <cfRule type="containsBlanks" dxfId="76" priority="11">
      <formula>LEN(TRIM(J41))=0</formula>
    </cfRule>
  </conditionalFormatting>
  <conditionalFormatting sqref="J45">
    <cfRule type="beginsWith" dxfId="75" priority="7" operator="beginsWith" text="Very">
      <formula>LEFT(J45,LEN("Very"))="Very"</formula>
    </cfRule>
    <cfRule type="beginsWith" dxfId="74" priority="8" operator="beginsWith" text="High">
      <formula>LEFT(J45,LEN("High"))="High"</formula>
    </cfRule>
    <cfRule type="containsText" dxfId="73" priority="9" operator="containsText" text="Medium">
      <formula>NOT(ISERROR(SEARCH("Medium",J45)))</formula>
    </cfRule>
    <cfRule type="containsText" dxfId="72" priority="10" operator="containsText" text="Low">
      <formula>NOT(ISERROR(SEARCH("Low",J45)))</formula>
    </cfRule>
  </conditionalFormatting>
  <conditionalFormatting sqref="J45">
    <cfRule type="containsBlanks" dxfId="71" priority="6">
      <formula>LEN(TRIM(J45))=0</formula>
    </cfRule>
  </conditionalFormatting>
  <conditionalFormatting sqref="K10:K16 K18:K30 K32:K35 K37:K40 K42:K44 K46:K53">
    <cfRule type="beginsWith" dxfId="70" priority="2" operator="beginsWith" text="Very">
      <formula>LEFT(K10,LEN("Very"))="Very"</formula>
    </cfRule>
    <cfRule type="beginsWith" dxfId="69" priority="3" operator="beginsWith" text="High">
      <formula>LEFT(K10,LEN("High"))="High"</formula>
    </cfRule>
    <cfRule type="containsText" dxfId="68" priority="4" operator="containsText" text="Medium">
      <formula>NOT(ISERROR(SEARCH("Medium",K10)))</formula>
    </cfRule>
    <cfRule type="containsText" dxfId="67" priority="5" operator="containsText" text="Low">
      <formula>NOT(ISERROR(SEARCH("Low",K10)))</formula>
    </cfRule>
  </conditionalFormatting>
  <conditionalFormatting sqref="K10:K16 K18:K30 K32:K35 K37:K40 K42:K44 K46:K53">
    <cfRule type="containsBlanks" dxfId="66" priority="1">
      <formula>LEN(TRIM(K10))=0</formula>
    </cfRule>
  </conditionalFormatting>
  <pageMargins left="0.7" right="0.7" top="0.75" bottom="0.75" header="0.3" footer="0.3"/>
  <pageSetup orientation="portrait"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7E1585F2-B95D-FE47-A663-A3D9D6EF9C74}">
          <x14:formula1>
            <xm:f>'ADMIN - LISTS'!$S$3:$S$7</xm:f>
          </x14:formula1>
          <xm:sqref>D37:D40 H18:H30 D18:D30 H37:H40 D42:D44 H42:H44 H32:H35 D32:D35 H46:H53 D46:D53 H8:H16 D8:D16</xm:sqref>
        </x14:dataValidation>
        <x14:dataValidation type="list" allowBlank="1" showInputMessage="1" showErrorMessage="1" xr:uid="{7F352000-9895-4C45-BB11-A071638EE879}">
          <x14:formula1>
            <xm:f>'ADMIN - LISTS'!$U$3:$U$7</xm:f>
          </x14:formula1>
          <xm:sqref>I37:I40 I18:I30 E18:E30 E37:E40 I42:I44 E42:E44 I32:I35 E32:E35 E46:E53 I46:I53 I8:I16 E8:E16</xm:sqref>
        </x14:dataValidation>
        <x14:dataValidation type="list" allowBlank="1" showInputMessage="1" showErrorMessage="1" xr:uid="{2030094B-DD32-C441-BCA9-8D3FBA413575}">
          <x14:formula1>
            <xm:f>'ADMIN - LISTS'!$W$3:$W$7</xm:f>
          </x14:formula1>
          <xm:sqref>J45 J31 J36 J41 J7 J17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6353E-1E93-9E4D-810F-A55B24207245}">
  <sheetPr>
    <tabColor rgb="FFFF0000"/>
  </sheetPr>
  <dimension ref="A1:N22"/>
  <sheetViews>
    <sheetView showGridLines="0" zoomScale="108" zoomScaleNormal="110" workbookViewId="0">
      <selection activeCell="D2" sqref="D2"/>
    </sheetView>
  </sheetViews>
  <sheetFormatPr defaultColWidth="10.85546875" defaultRowHeight="15.6"/>
  <cols>
    <col min="1" max="1" width="79.42578125" style="4" customWidth="1"/>
    <col min="2" max="2" width="73.85546875" style="4" customWidth="1"/>
    <col min="3" max="3" width="60.42578125" style="4" customWidth="1"/>
    <col min="4" max="4" width="14.42578125" style="4" customWidth="1"/>
    <col min="5" max="5" width="24.140625" style="4" customWidth="1"/>
    <col min="6" max="6" width="37.85546875" style="4" customWidth="1"/>
    <col min="7" max="11" width="14.42578125" style="4" customWidth="1"/>
    <col min="12" max="16384" width="10.85546875" style="4"/>
  </cols>
  <sheetData>
    <row r="1" spans="1:14" ht="29.1" customHeight="1">
      <c r="A1" s="363" t="s">
        <v>288</v>
      </c>
      <c r="B1" s="363"/>
      <c r="C1" s="363"/>
      <c r="D1" s="354"/>
      <c r="E1" s="354"/>
      <c r="F1" s="354"/>
    </row>
    <row r="2" spans="1:14" ht="176.1" customHeight="1">
      <c r="A2" s="183" t="s">
        <v>310</v>
      </c>
      <c r="B2" s="183" t="s">
        <v>311</v>
      </c>
      <c r="C2" s="183" t="s">
        <v>312</v>
      </c>
      <c r="D2" s="31" t="s">
        <v>33</v>
      </c>
      <c r="E2"/>
      <c r="F2"/>
      <c r="G2"/>
      <c r="H2"/>
    </row>
    <row r="3" spans="1:14" ht="114.95" customHeight="1">
      <c r="A3" s="243" t="str">
        <f>'A6 - Risk Assessment'!E57</f>
        <v>The MYRP partners aim to ensure a people centred approach to achieve better educational outcomes and improve accountability by placing affected populations at the centre of decision-making and at the centre of action to promote meaningful access, safety and dignity with a desire to meet humanitarian needs, to systematically reduce those needs, and to increase resilience. This approach ensures awareness of the different needs and capacities of teachers, girls, boys and parents of all ages, people with disabilities, and other diverse characteristics. Building on our collective experiences and through these actions, we endeavour to better protect and improve the learning and education opportunities of those affected by the crises in Palestine.
AAP in MYRP is built on different pillars of accountability principles and good practices that put vulnerable people at the centre of both development and emergency programmes. These pillars are reflected in all aspects and phases of the MYRP as following:
Participation:
-	Beneficiaries are engaged at all stages of programming through the community structures such as school management committees. Moreover, MYRP supports ongoing initiatives on Parent-Teacher Associations that serve to ensure parents’ participation and representation in school life and decision-making. All parents are also regularly invited to engage in the teaching and learning processes through two-way communication between teachers and parents, parents’ awareness sessions, and other school-related activities. 
-	UNRWA has also placed emphasis on student engagement through elected Student Parliaments, which exist in almost every school, in addition to the parliaments at the field level and at the agency-wide level. The School Parliament members are encouraged to both articulate their educational needs and to identify their own role in supporting them. While elected school Student Parliaments provide a real opportunity for student voices to be heard, they also further strengthen links between schools and the community.
-	In the COVID-19 context, UNRWA is implementing a parent survey to gather parents’ perceptions on their children’s engagement in the UNRWA Self Learning Programme. A plan for a series of teacher phone interviews is also in place to assess the nature of teacher support for student self-learning has been developed.
Information and communication:
-	ECW/MYRP partners endeavour to ensure that affected population have access to safe, appropriate, and equitable to necessary information as well as information on people’s rights and entitlements and how to exercise them. This includes two-way communication based on the priority information needs and communication preferences of all groups of vulnerable people.
-	Social media pages provided in Arabic where the community and beneficiaries can interact with the partners, raise their concerns and provide feedback. 
Feedback and complaints:
-	ECW/MYRP supports the partners and their IPs’ existing mechanisms for accountability to affected populations (AAP) and builds on them. Partners are continuously encouraged to report through their feedback system on the type of complaints received and reporting and resolution mechanisms. Along different data collection tools, participatory and community-driven planning and monitoring mechanisms and reflection sessions are emphasized to enhance the MYRP’s accountability to affected populations.
-	A feedback and complaints mechanism is integrated within the UNRWA Education department. At school level, Education Specialists help to strengthen the teaching and learning processes and enhance teachers’ capacities. Through regular visits to schools the UNRWA Education department collects programme feedback from teachers and students on the teaching and learning practices. This feedback is then shared with the Strategic Support Units in Gaza and the West Bank, to provide strategic support and guidance to Education Specialists and school management. School principals can raise any feedback or complaints with the Area Education Officer or with the Strategic Support Units. The Strategic Support Units and Area Education Officers work closely together with the Education Field Management, which helps to ensure that feedback from education staff at all levels feeds into decision making. 
-	In the COVID-19 context, UNRWA is implementing a parent survey to gather parents’ perceptions on their children’s engagement in the UNRWA Self Learning Programme. A plan for a series of teacher phone interviews is also in place to assess the nature of teacher support for student self-learning has been developed.
-	Save the Children has an activated dispute resolution mechanism and grievance system to receive any complains/suggestions relevant to ECW/MYRP through a free phone landline available for the public. This includes a feedback and reporting channels that were shifted during COVID-19 to remote implementation. The number (1800-724-726) is available 24 hours now and on mobile devices. Any complaints or feedback received will be referred to the relevant staff for follow up. A clear protocol is in place for referral depending on the type of the case.
-	Consultations are ongoing between UNDP with the MoE on having a complaint box used by students, school personnel, parents or the larger school community where safe transportation and/or infrastructure rehabilitation services have been provided.
-	In line with its overarching environment and social policy, UNDP has an activated dispute resolution mechanism and grievance system to receive complains/suggestions since 2015 which can be used for matters relevant to ECW/MYRP. The Stakeholder Response Mechanism (SRM) will receive concerns when they believe that a UNDP project may have adverse social or environmental impacts on them. The SRM is available to stakeholders who have already undergone consultation and engagement with programme implementing partners and/or the UNDP without a satisfactory outcome.
Protection from Sexual Exploitation and Abuse
-	ECW/MYRP partners support the safety and wellbeing of children reached through the MYRP, since it is a key priority for all five agencies. Any child safeguarding, and sexual exploitation incidents would be a serious breach of our organisational safeguarding policies; and undermine the credibility of the MYRP. Thus, and after the training on child safeguarding that was organized by ECW Secretariat, PMU started to follow-up on safeguarding with partners and communicated the new reporting address. 
-	In the most affected areas, UNDP will provide protection and accompaniment to children on their way to school. UNDP will operationalize accountability frameworks through community engagement, particularly through information provision, participation and feedback components.
Strengthening local capacity
-	ECW/MYRP partners work with and through local actors, formal and informal community structures and networks, as well as national coordination mechanisms, to achieve programme objectives and outcomes and capacity building and resilience strategies. Local actors are engaged and empowered to participate in the design, implementation, monitoring and management of programme. This includes the responsibility to invest in emergency preparedness, capacity building and resilience efforts during all programme’s phases.
Evidence-based advocacy and decision-making
-	ECW/MYRP partners advocate to ensure that decision-making processes at the strategic, operational and programme level are based on evidence that considers the views and perspectives of vulnerable people themselves. Thus, partners bear the responsibility to document lessons learned and share this with relevant actors, including communities, to improve the quality, effectiveness and accountability of current and future programmes
-	Lessons learnt from previous programmes, projects and monitoring visits: Feedback from monitoring visits on the needs of the population has been taken into consideration in the design of the programme.
-	Through the baseline and needs’ assessment study and in all identified areas where there are access concerns to education, the affected communities will be invited to identify existing challenges that best response to their needs. This allows the communities to make informed decisions. 
Coordination and partnership
-	The ECW/MYRP was build and designed to strengthen partnerships and coordination with communities, local, national and international actors to minimize gaps and duplication and maximize the quality, coverage, reach and effectiveness of emergency and development programmes.
-	 ECW’s partners used to promote individual and collective measures to coordinate and improve accountability to vulnerable people and groups and ensure that their needs, interests, concerns and rights are at the centre of decision-making at all levels
-	Consultations and close coordination are ongoing between ECW’s partners and the MoE to strengthen partnerships and to ensure that MoE priorities reflect the needs and the interest of the most vulnerable and targeted population.
 During the reporting period, no complaints were received.</v>
      </c>
      <c r="B3" s="243" t="str">
        <f>'A6 - Risk Assessment'!E58</f>
        <v xml:space="preserve">"Risk management is a continues process of  identifying, assessing and controlling threats. Thus, the Risk Management Matrix is a live document, where the PMU has continued leading the process of revisiting and updating the risk assessment matrix quarterly involving the five partners according to the ECW established risk management guidelines. This includes identifying and revisiting all specific risk areas and the potential managerial and programmatic actions needed to mitigate those risks. 
During the quarterly update, PMU and partners evaluate the efficiency of the mitigation measures taken using different parameters; number of identified risks compared to unidentified risks; likelihood and severity of predicted risks compared to actual severity; number of closed Vs open risks; the risk owner; and the adequacy of mitigation measures to reduce the likelihood/probability or/and the impacts/consequences of the identified risks. In addition, PMU and partners identify the high emerging risks and suggest mitigation measures to avoid, control, avoid, and transfer risks.
Moreover, and in case of low efficiency of mitigation measures taken, PMU and partners re-rank the severity and probability of risks and modify or/and add new mitigation measures to reduce the overall residual risks."						</v>
      </c>
      <c r="C3" s="243" t="str">
        <f>'A6 - Risk Assessment'!E59</f>
        <v>During the reporting period, the PMU and partners identified 2 main risks:
1) Risks emerged through doing business with sensitive issues, summarized as follows:
A) Target schools with inappropriate/sensitive name (i.e named after martyrs).
B) Support distance learning based on the Palestinian's curriculum (provision of self-learning materials, life skills trainings, support TV channels)
C)Leave the children without access to educations, particularly in marginalized communities that has no access to internet.
Mitigation measures:
Partners will avoid targeting schools with sensitive's naming through ECW 's fund
Access to learning/ education is an ultimate objective for all partners and stakeholders, including the Education cluster at both national and global level. The importance of this objective increases during emergency such as COVID-19. Based on the MoE National Response Plan, priority will be given to ensure that school’s children and their parents have access to free online platforms for age appropriate materials, worksheets and lessons to ensure the continuation of knowledge sharing and learning. Thus, partners re-designed their ECW’ activities to fit with new needs and priorities. Preparing self-learning materials were significantly needed for UNRWA’s school to provide children with required learning and life skills.
UNRWA worked to put in place an agency wide safe and accessible Self Learning Platform, to support students in learning remotely.
UNESCO will support the TV channel with infrastructures (equipment, cameras, etc.), and the training for teachers will focus on the structure and tips required to prepare a good quality of learning videos.
UNICEF and its sub-partners will contribute to e-learning in Palestine by integrating DEAL (Digital Entrepreneurial Adolescent Leaders) into MoE’s online platforms and Mintest Game focusing on gamification as a tool for learning  and skills development. The DEAL’s intitative draws on Life Skills and Citizenship Education developed by UNICEF aiming to strengthen skills of its users such as critical, analytical thinking, problem solving. The proposed trainings will not use the contents of the Palestinian curriculum and will include other general life skills trainings (i.e. communication skills, making decision).
2)Substantial changes in PA structure after election and emerged risks can be summarized as follows:
A) lack or limited cooperation from MoE.
B) Increased Israeli's access restrictions on PA staff to ECW targeted areas.
C)Financial crises in PA leading to staff strikes due to limited support from donors or/and stop transferring tax's revenues from Israel.
Mitigation measures:
PMU and partners will continue strengthening the relations with different departments within the MoE and senior staff to minimize/ eliminate potential negative impacts of any changes in MoE/s structure.
Partners will closely monitor the political programs and agenda of different Palestinian parties and will point out any contradictions with the MYRP objectives.
PMU and partners will develop communication and advocacy strategy in coordination with ECW's donors.
PMU and partners will seek donor’s approval on changes of program activities that might be requested by the MoE</v>
      </c>
      <c r="D3" s="244" t="str">
        <f>'A0 - Report information'!$C$2</f>
        <v>19-ECW-MYRP-006|MYRP|No|Palestine|UNICEF|Annual|43831|44196|44286</v>
      </c>
      <c r="E3"/>
      <c r="F3"/>
      <c r="G3"/>
      <c r="H3"/>
      <c r="I3"/>
      <c r="J3"/>
      <c r="K3"/>
    </row>
    <row r="4" spans="1:14" ht="126.95" customHeight="1">
      <c r="A4"/>
      <c r="B4"/>
      <c r="C4"/>
      <c r="D4"/>
      <c r="E4"/>
      <c r="F4"/>
      <c r="G4"/>
      <c r="H4"/>
      <c r="I4"/>
      <c r="J4"/>
      <c r="K4"/>
    </row>
    <row r="5" spans="1:14" ht="87" customHeight="1">
      <c r="A5"/>
      <c r="B5"/>
      <c r="C5"/>
      <c r="D5"/>
      <c r="E5"/>
      <c r="F5"/>
      <c r="G5"/>
      <c r="H5"/>
      <c r="I5"/>
      <c r="J5"/>
      <c r="K5"/>
    </row>
    <row r="6" spans="1:14">
      <c r="A6"/>
      <c r="B6"/>
      <c r="C6"/>
      <c r="D6"/>
      <c r="E6"/>
      <c r="F6"/>
      <c r="G6"/>
      <c r="H6"/>
    </row>
    <row r="7" spans="1:14">
      <c r="A7"/>
      <c r="B7"/>
      <c r="C7"/>
      <c r="D7"/>
      <c r="E7"/>
      <c r="F7"/>
      <c r="G7"/>
      <c r="H7"/>
    </row>
    <row r="8" spans="1:14">
      <c r="A8"/>
      <c r="B8"/>
      <c r="C8"/>
      <c r="D8"/>
      <c r="E8"/>
      <c r="F8"/>
      <c r="G8"/>
      <c r="H8"/>
    </row>
    <row r="9" spans="1:14" ht="51" customHeight="1">
      <c r="A9"/>
      <c r="B9"/>
      <c r="C9"/>
      <c r="D9"/>
      <c r="E9"/>
      <c r="F9"/>
      <c r="G9"/>
      <c r="H9"/>
    </row>
    <row r="10" spans="1:14">
      <c r="D10"/>
      <c r="E10"/>
      <c r="F10"/>
      <c r="G10"/>
      <c r="H10"/>
    </row>
    <row r="11" spans="1:14">
      <c r="D11"/>
      <c r="E11"/>
      <c r="F11"/>
      <c r="G11"/>
      <c r="H11"/>
    </row>
    <row r="12" spans="1:14">
      <c r="D12"/>
      <c r="E12"/>
      <c r="F12"/>
      <c r="G12"/>
      <c r="H12"/>
      <c r="I12"/>
      <c r="J12"/>
      <c r="K12"/>
      <c r="L12"/>
      <c r="M12"/>
      <c r="N12"/>
    </row>
    <row r="13" spans="1:14">
      <c r="D13"/>
      <c r="E13"/>
      <c r="F13"/>
      <c r="G13"/>
      <c r="H13"/>
      <c r="I13"/>
      <c r="J13"/>
      <c r="K13"/>
      <c r="L13"/>
      <c r="M13"/>
      <c r="N13"/>
    </row>
    <row r="14" spans="1:14">
      <c r="D14"/>
      <c r="E14"/>
      <c r="F14"/>
      <c r="G14"/>
      <c r="H14"/>
      <c r="I14"/>
      <c r="J14"/>
      <c r="K14"/>
      <c r="L14"/>
      <c r="M14"/>
      <c r="N14"/>
    </row>
    <row r="15" spans="1:14">
      <c r="F15"/>
      <c r="G15"/>
      <c r="H15"/>
      <c r="I15"/>
      <c r="J15"/>
      <c r="K15"/>
      <c r="L15"/>
      <c r="M15"/>
      <c r="N15"/>
    </row>
    <row r="16" spans="1:14">
      <c r="F16"/>
      <c r="G16"/>
      <c r="H16"/>
      <c r="I16"/>
      <c r="J16"/>
      <c r="K16"/>
      <c r="L16"/>
      <c r="M16"/>
      <c r="N16"/>
    </row>
    <row r="17" spans="6:14">
      <c r="F17"/>
      <c r="G17"/>
      <c r="H17"/>
      <c r="I17"/>
      <c r="J17"/>
      <c r="K17"/>
      <c r="L17"/>
      <c r="M17"/>
      <c r="N17"/>
    </row>
    <row r="18" spans="6:14">
      <c r="F18"/>
      <c r="G18"/>
      <c r="H18"/>
      <c r="I18"/>
      <c r="J18"/>
      <c r="K18"/>
      <c r="L18"/>
      <c r="M18"/>
      <c r="N18"/>
    </row>
    <row r="19" spans="6:14">
      <c r="F19"/>
      <c r="G19"/>
      <c r="H19"/>
      <c r="I19"/>
      <c r="J19"/>
      <c r="K19"/>
      <c r="L19"/>
      <c r="M19"/>
      <c r="N19"/>
    </row>
    <row r="20" spans="6:14">
      <c r="F20"/>
      <c r="G20"/>
      <c r="H20"/>
      <c r="I20"/>
      <c r="J20"/>
      <c r="K20"/>
      <c r="L20"/>
      <c r="M20"/>
      <c r="N20"/>
    </row>
    <row r="21" spans="6:14">
      <c r="F21"/>
      <c r="G21"/>
      <c r="H21"/>
      <c r="I21"/>
      <c r="J21"/>
      <c r="K21"/>
      <c r="L21"/>
      <c r="M21"/>
      <c r="N21"/>
    </row>
    <row r="22" spans="6:14">
      <c r="F22"/>
      <c r="G22"/>
      <c r="H22"/>
      <c r="I22"/>
      <c r="J22"/>
      <c r="K22"/>
      <c r="L22"/>
      <c r="M22"/>
      <c r="N22"/>
    </row>
  </sheetData>
  <sheetProtection sheet="1" selectLockedCells="1"/>
  <mergeCells count="1">
    <mergeCell ref="A1:F1"/>
  </mergeCells>
  <pageMargins left="0.7" right="0.7" top="0.75" bottom="0.75" header="0.3" footer="0.3"/>
  <pageSetup orientation="portrait" horizontalDpi="0" verticalDpi="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E0401-2907-E948-A57C-E25409DC5BC9}">
  <sheetPr>
    <tabColor rgb="FFFF0000"/>
  </sheetPr>
  <dimension ref="A1:AE41"/>
  <sheetViews>
    <sheetView showGridLines="0" zoomScale="160" workbookViewId="0">
      <pane ySplit="2" topLeftCell="A3" activePane="bottomLeft" state="frozen"/>
      <selection pane="bottomLeft" activeCell="AB5" sqref="AB5"/>
    </sheetView>
  </sheetViews>
  <sheetFormatPr defaultColWidth="8.85546875" defaultRowHeight="14.45"/>
  <cols>
    <col min="1" max="1" width="21.5703125" bestFit="1" customWidth="1"/>
    <col min="3" max="3" width="12.42578125" customWidth="1"/>
    <col min="5" max="5" width="9.5703125" bestFit="1" customWidth="1"/>
    <col min="7" max="7" width="18.140625" bestFit="1" customWidth="1"/>
    <col min="9" max="9" width="21.42578125" customWidth="1"/>
    <col min="11" max="11" width="17.42578125" bestFit="1" customWidth="1"/>
    <col min="12" max="12" width="6.140625" customWidth="1"/>
    <col min="13" max="13" width="17.42578125" customWidth="1"/>
    <col min="14" max="14" width="5" customWidth="1"/>
    <col min="15" max="15" width="17.42578125" customWidth="1"/>
    <col min="16" max="16" width="5" customWidth="1"/>
    <col min="17" max="17" width="17.42578125" customWidth="1"/>
    <col min="19" max="19" width="16.42578125" customWidth="1"/>
    <col min="21" max="21" width="13.42578125" customWidth="1"/>
    <col min="23" max="23" width="9" customWidth="1"/>
    <col min="26" max="26" width="10.140625" customWidth="1"/>
    <col min="27" max="27" width="19.85546875" customWidth="1"/>
    <col min="28" max="28" width="16" customWidth="1"/>
  </cols>
  <sheetData>
    <row r="1" spans="1:31" ht="30" customHeight="1">
      <c r="A1" s="364" t="s">
        <v>313</v>
      </c>
      <c r="B1" s="364"/>
      <c r="C1" s="364"/>
      <c r="D1" s="364"/>
      <c r="E1" s="364"/>
      <c r="F1" s="364"/>
      <c r="G1" s="364"/>
      <c r="H1" s="364"/>
      <c r="I1" s="364"/>
      <c r="J1" s="364"/>
      <c r="K1" s="364"/>
      <c r="L1" s="197"/>
      <c r="M1" s="197"/>
      <c r="N1" s="197"/>
      <c r="O1" s="197"/>
      <c r="P1" s="197"/>
      <c r="Q1" s="197"/>
      <c r="S1" s="364" t="s">
        <v>314</v>
      </c>
      <c r="T1" s="364"/>
      <c r="U1" s="364"/>
      <c r="V1" s="364"/>
      <c r="W1" s="364"/>
      <c r="X1" s="364"/>
      <c r="Y1" s="364"/>
      <c r="Z1" s="364"/>
      <c r="AA1" s="364"/>
      <c r="AB1" s="364"/>
    </row>
    <row r="2" spans="1:31" ht="39.950000000000003" customHeight="1">
      <c r="A2" s="57" t="s">
        <v>315</v>
      </c>
      <c r="B2" s="58"/>
      <c r="C2" s="57" t="s">
        <v>316</v>
      </c>
      <c r="D2" s="3"/>
      <c r="E2" s="57" t="s">
        <v>317</v>
      </c>
      <c r="F2" s="3"/>
      <c r="G2" s="57" t="s">
        <v>318</v>
      </c>
      <c r="H2" s="3"/>
      <c r="I2" s="59" t="s">
        <v>13</v>
      </c>
      <c r="J2" s="3"/>
      <c r="K2" s="59" t="s">
        <v>319</v>
      </c>
      <c r="L2" s="86"/>
      <c r="M2" s="56" t="s">
        <v>320</v>
      </c>
      <c r="N2" s="85"/>
      <c r="O2" s="56" t="s">
        <v>5</v>
      </c>
      <c r="P2" s="85"/>
      <c r="Q2" s="184" t="s">
        <v>321</v>
      </c>
      <c r="S2" s="13" t="s">
        <v>296</v>
      </c>
      <c r="U2" s="13" t="s">
        <v>307</v>
      </c>
      <c r="W2" s="13" t="s">
        <v>322</v>
      </c>
      <c r="Y2" s="169" t="s">
        <v>296</v>
      </c>
      <c r="Z2" s="169" t="s">
        <v>307</v>
      </c>
      <c r="AA2" s="176" t="s">
        <v>323</v>
      </c>
      <c r="AB2" s="170" t="s">
        <v>306</v>
      </c>
      <c r="AC2" s="168"/>
      <c r="AD2" s="168"/>
      <c r="AE2" s="168"/>
    </row>
    <row r="3" spans="1:31" ht="15.6">
      <c r="A3" s="2" t="s">
        <v>324</v>
      </c>
      <c r="C3" s="1" t="s">
        <v>325</v>
      </c>
      <c r="E3" s="1">
        <v>2016</v>
      </c>
      <c r="F3" s="4"/>
      <c r="G3" s="4" t="s">
        <v>326</v>
      </c>
      <c r="I3" s="198" t="s">
        <v>327</v>
      </c>
      <c r="K3" s="198" t="s">
        <v>328</v>
      </c>
      <c r="L3" s="198"/>
      <c r="M3" s="198" t="s">
        <v>41</v>
      </c>
      <c r="N3" s="198"/>
      <c r="O3" s="198" t="s">
        <v>6</v>
      </c>
      <c r="P3" s="198"/>
      <c r="Q3" s="198" t="s">
        <v>329</v>
      </c>
      <c r="S3" s="13" t="s">
        <v>330</v>
      </c>
      <c r="U3" s="13" t="s">
        <v>330</v>
      </c>
      <c r="W3" s="13" t="s">
        <v>330</v>
      </c>
      <c r="Y3" s="177" t="s">
        <v>161</v>
      </c>
      <c r="Z3" s="178" t="s">
        <v>169</v>
      </c>
      <c r="AA3" s="178" t="str">
        <f>Table15[[#This Row],[Probability]]&amp;Table15[[#This Row],[Impact]]</f>
        <v>LikelyMajor</v>
      </c>
      <c r="AB3" s="174" t="s">
        <v>308</v>
      </c>
      <c r="AE3" s="4"/>
    </row>
    <row r="4" spans="1:31" ht="15.6">
      <c r="A4" s="2" t="s">
        <v>65</v>
      </c>
      <c r="C4" s="1" t="s">
        <v>17</v>
      </c>
      <c r="E4" s="1">
        <v>2017</v>
      </c>
      <c r="F4" s="4"/>
      <c r="G4" s="4" t="s">
        <v>331</v>
      </c>
      <c r="I4" s="198" t="s">
        <v>332</v>
      </c>
      <c r="K4" s="198" t="s">
        <v>333</v>
      </c>
      <c r="L4" s="198"/>
      <c r="M4" s="198" t="s">
        <v>34</v>
      </c>
      <c r="N4" s="198"/>
      <c r="O4" s="198" t="s">
        <v>334</v>
      </c>
      <c r="P4" s="198"/>
      <c r="Q4" s="198" t="s">
        <v>335</v>
      </c>
      <c r="S4" s="8" t="s">
        <v>174</v>
      </c>
      <c r="U4" s="8" t="s">
        <v>202</v>
      </c>
      <c r="W4" s="69" t="s">
        <v>195</v>
      </c>
      <c r="Y4" s="177" t="s">
        <v>161</v>
      </c>
      <c r="Z4" s="179" t="s">
        <v>202</v>
      </c>
      <c r="AA4" s="178" t="str">
        <f>Table15[[#This Row],[Probability]]&amp;Table15[[#This Row],[Impact]]</f>
        <v>LikelyMinor</v>
      </c>
      <c r="AB4" s="173" t="s">
        <v>195</v>
      </c>
      <c r="AE4" s="4"/>
    </row>
    <row r="5" spans="1:31" ht="15.6">
      <c r="A5" s="2" t="s">
        <v>336</v>
      </c>
      <c r="E5" s="1">
        <v>2018</v>
      </c>
      <c r="F5" s="4"/>
      <c r="G5" s="4" t="s">
        <v>337</v>
      </c>
      <c r="I5" s="198" t="s">
        <v>338</v>
      </c>
      <c r="K5" s="198"/>
      <c r="L5" s="198"/>
      <c r="M5" s="198" t="s">
        <v>38</v>
      </c>
      <c r="N5" s="198"/>
      <c r="O5" s="198"/>
      <c r="P5" s="198"/>
      <c r="Q5" s="185" t="s">
        <v>339</v>
      </c>
      <c r="S5" s="7" t="s">
        <v>172</v>
      </c>
      <c r="U5" s="7" t="s">
        <v>162</v>
      </c>
      <c r="W5" s="67" t="s">
        <v>158</v>
      </c>
      <c r="Y5" s="177" t="s">
        <v>161</v>
      </c>
      <c r="Z5" s="179" t="s">
        <v>162</v>
      </c>
      <c r="AA5" s="178" t="str">
        <f>Table15[[#This Row],[Probability]]&amp;Table15[[#This Row],[Impact]]</f>
        <v>LikelyModerate</v>
      </c>
      <c r="AB5" s="171" t="s">
        <v>158</v>
      </c>
      <c r="AE5" s="4"/>
    </row>
    <row r="6" spans="1:31" ht="15.6">
      <c r="A6" s="2" t="s">
        <v>340</v>
      </c>
      <c r="E6" s="1">
        <v>2019</v>
      </c>
      <c r="F6" s="4"/>
      <c r="G6" s="4"/>
      <c r="I6" s="198" t="s">
        <v>14</v>
      </c>
      <c r="Q6" s="185" t="s">
        <v>341</v>
      </c>
      <c r="S6" s="6" t="s">
        <v>161</v>
      </c>
      <c r="U6" s="6" t="s">
        <v>169</v>
      </c>
      <c r="W6" s="68" t="s">
        <v>308</v>
      </c>
      <c r="Y6" s="177" t="s">
        <v>161</v>
      </c>
      <c r="Z6" s="179" t="s">
        <v>167</v>
      </c>
      <c r="AA6" s="178" t="str">
        <f>Table15[[#This Row],[Probability]]&amp;Table15[[#This Row],[Impact]]</f>
        <v>LikelySevere</v>
      </c>
      <c r="AB6" s="172" t="s">
        <v>309</v>
      </c>
      <c r="AE6" s="4"/>
    </row>
    <row r="7" spans="1:31" ht="15.6">
      <c r="A7" s="2" t="s">
        <v>342</v>
      </c>
      <c r="E7" s="1">
        <v>2020</v>
      </c>
      <c r="F7" s="4"/>
      <c r="G7" s="4"/>
      <c r="Q7" s="185" t="s">
        <v>343</v>
      </c>
      <c r="S7" s="5" t="s">
        <v>178</v>
      </c>
      <c r="T7" s="4"/>
      <c r="U7" s="5" t="s">
        <v>167</v>
      </c>
      <c r="V7" s="4"/>
      <c r="W7" s="70" t="s">
        <v>309</v>
      </c>
      <c r="Y7" s="177" t="s">
        <v>172</v>
      </c>
      <c r="Z7" s="179" t="s">
        <v>169</v>
      </c>
      <c r="AA7" s="178" t="str">
        <f>Table15[[#This Row],[Probability]]&amp;Table15[[#This Row],[Impact]]</f>
        <v>PossibleMajor</v>
      </c>
      <c r="AB7" s="171" t="s">
        <v>158</v>
      </c>
      <c r="AE7" s="4"/>
    </row>
    <row r="8" spans="1:31" ht="15.6">
      <c r="A8" s="2" t="s">
        <v>56</v>
      </c>
      <c r="E8" s="1">
        <v>2021</v>
      </c>
      <c r="F8" s="4"/>
      <c r="G8" s="4"/>
      <c r="Q8" s="185" t="s">
        <v>344</v>
      </c>
      <c r="T8" s="4"/>
      <c r="U8" s="4"/>
      <c r="V8" s="4"/>
      <c r="Y8" s="177" t="s">
        <v>172</v>
      </c>
      <c r="Z8" s="179" t="s">
        <v>202</v>
      </c>
      <c r="AA8" s="178" t="str">
        <f>Table15[[#This Row],[Probability]]&amp;Table15[[#This Row],[Impact]]</f>
        <v>PossibleMinor</v>
      </c>
      <c r="AB8" s="173" t="s">
        <v>195</v>
      </c>
    </row>
    <row r="9" spans="1:31" ht="15.6">
      <c r="E9" s="1">
        <v>2022</v>
      </c>
      <c r="F9" s="4"/>
      <c r="G9" s="4"/>
      <c r="Q9" s="185" t="s">
        <v>345</v>
      </c>
      <c r="T9" s="4"/>
      <c r="U9" s="4"/>
      <c r="V9" s="4"/>
      <c r="Y9" s="177" t="s">
        <v>172</v>
      </c>
      <c r="Z9" s="179" t="s">
        <v>162</v>
      </c>
      <c r="AA9" s="178" t="str">
        <f>Table15[[#This Row],[Probability]]&amp;Table15[[#This Row],[Impact]]</f>
        <v>PossibleModerate</v>
      </c>
      <c r="AB9" s="171" t="s">
        <v>158</v>
      </c>
    </row>
    <row r="10" spans="1:31" ht="15.6">
      <c r="E10" s="1">
        <v>2023</v>
      </c>
      <c r="F10" s="4"/>
      <c r="G10" s="4"/>
      <c r="Q10" s="185" t="s">
        <v>346</v>
      </c>
      <c r="T10" s="4"/>
      <c r="U10" s="4"/>
      <c r="V10" s="4"/>
      <c r="Y10" s="177" t="s">
        <v>172</v>
      </c>
      <c r="Z10" s="179" t="s">
        <v>167</v>
      </c>
      <c r="AA10" s="178" t="str">
        <f>Table15[[#This Row],[Probability]]&amp;Table15[[#This Row],[Impact]]</f>
        <v>PossibleSevere</v>
      </c>
      <c r="AB10" s="174" t="s">
        <v>308</v>
      </c>
    </row>
    <row r="11" spans="1:31" ht="15.6">
      <c r="F11" s="4"/>
      <c r="G11" s="4"/>
      <c r="Q11" s="185" t="s">
        <v>347</v>
      </c>
      <c r="T11" s="4"/>
      <c r="U11" s="4"/>
      <c r="V11" s="4"/>
      <c r="Y11" s="177" t="s">
        <v>174</v>
      </c>
      <c r="Z11" s="179" t="s">
        <v>169</v>
      </c>
      <c r="AA11" s="178" t="str">
        <f>Table15[[#This Row],[Probability]]&amp;Table15[[#This Row],[Impact]]</f>
        <v>UnlikelyMajor</v>
      </c>
      <c r="AB11" s="173" t="s">
        <v>195</v>
      </c>
    </row>
    <row r="12" spans="1:31" ht="15.6">
      <c r="F12" s="4"/>
      <c r="G12" s="4"/>
      <c r="Q12" s="185" t="s">
        <v>348</v>
      </c>
      <c r="T12" s="4"/>
      <c r="U12" s="4"/>
      <c r="V12" s="4"/>
      <c r="Y12" s="177" t="s">
        <v>174</v>
      </c>
      <c r="Z12" s="179" t="s">
        <v>202</v>
      </c>
      <c r="AA12" s="178" t="str">
        <f>Table15[[#This Row],[Probability]]&amp;Table15[[#This Row],[Impact]]</f>
        <v>UnlikelyMinor</v>
      </c>
      <c r="AB12" s="173" t="s">
        <v>195</v>
      </c>
    </row>
    <row r="13" spans="1:31" ht="15.6">
      <c r="Q13" s="185" t="s">
        <v>349</v>
      </c>
      <c r="U13" s="4"/>
      <c r="Y13" s="177" t="s">
        <v>174</v>
      </c>
      <c r="Z13" s="179" t="s">
        <v>162</v>
      </c>
      <c r="AA13" s="178" t="str">
        <f>Table15[[#This Row],[Probability]]&amp;Table15[[#This Row],[Impact]]</f>
        <v>UnlikelyModerate</v>
      </c>
      <c r="AB13" s="173" t="s">
        <v>195</v>
      </c>
    </row>
    <row r="14" spans="1:31" ht="15.6">
      <c r="Q14" s="185" t="s">
        <v>350</v>
      </c>
      <c r="Y14" s="177" t="s">
        <v>174</v>
      </c>
      <c r="Z14" s="179" t="s">
        <v>167</v>
      </c>
      <c r="AA14" s="178" t="str">
        <f>Table15[[#This Row],[Probability]]&amp;Table15[[#This Row],[Impact]]</f>
        <v>UnlikelySevere</v>
      </c>
      <c r="AB14" s="171" t="s">
        <v>158</v>
      </c>
    </row>
    <row r="15" spans="1:31" ht="15.6">
      <c r="Q15" s="185" t="s">
        <v>351</v>
      </c>
      <c r="Y15" s="177" t="s">
        <v>178</v>
      </c>
      <c r="Z15" s="179" t="s">
        <v>169</v>
      </c>
      <c r="AA15" s="178" t="str">
        <f>Table15[[#This Row],[Probability]]&amp;Table15[[#This Row],[Impact]]</f>
        <v>Very LikelyMajor</v>
      </c>
      <c r="AB15" s="172" t="s">
        <v>309</v>
      </c>
    </row>
    <row r="16" spans="1:31" ht="15.6">
      <c r="Q16" s="185" t="s">
        <v>352</v>
      </c>
      <c r="Y16" s="177" t="s">
        <v>178</v>
      </c>
      <c r="Z16" s="179" t="s">
        <v>202</v>
      </c>
      <c r="AA16" s="178" t="str">
        <f>Table15[[#This Row],[Probability]]&amp;Table15[[#This Row],[Impact]]</f>
        <v>Very LikelyMinor</v>
      </c>
      <c r="AB16" s="171" t="s">
        <v>158</v>
      </c>
    </row>
    <row r="17" spans="17:28" ht="15.6">
      <c r="Q17" s="185" t="s">
        <v>353</v>
      </c>
      <c r="Y17" s="177" t="s">
        <v>178</v>
      </c>
      <c r="Z17" s="179" t="s">
        <v>162</v>
      </c>
      <c r="AA17" s="178" t="str">
        <f>Table15[[#This Row],[Probability]]&amp;Table15[[#This Row],[Impact]]</f>
        <v>Very LikelyModerate</v>
      </c>
      <c r="AB17" s="174" t="s">
        <v>308</v>
      </c>
    </row>
    <row r="18" spans="17:28" ht="15.6">
      <c r="Q18" s="185" t="s">
        <v>354</v>
      </c>
      <c r="Y18" s="180" t="s">
        <v>178</v>
      </c>
      <c r="Z18" s="181" t="s">
        <v>167</v>
      </c>
      <c r="AA18" s="178" t="str">
        <f>Table15[[#This Row],[Probability]]&amp;Table15[[#This Row],[Impact]]</f>
        <v>Very LikelySevere</v>
      </c>
      <c r="AB18" s="175" t="s">
        <v>309</v>
      </c>
    </row>
    <row r="19" spans="17:28" ht="15.6">
      <c r="Q19" s="185" t="s">
        <v>355</v>
      </c>
    </row>
    <row r="20" spans="17:28" ht="15.6">
      <c r="Q20" s="185" t="s">
        <v>356</v>
      </c>
    </row>
    <row r="21" spans="17:28" ht="15.6">
      <c r="Q21" s="185" t="s">
        <v>357</v>
      </c>
    </row>
    <row r="22" spans="17:28" ht="15.6">
      <c r="Q22" s="185" t="s">
        <v>358</v>
      </c>
    </row>
    <row r="23" spans="17:28" ht="15.6">
      <c r="Q23" s="185" t="s">
        <v>359</v>
      </c>
    </row>
    <row r="24" spans="17:28" ht="15.6">
      <c r="Q24" s="185" t="s">
        <v>360</v>
      </c>
    </row>
    <row r="25" spans="17:28" ht="15.6">
      <c r="Q25" s="185" t="s">
        <v>361</v>
      </c>
    </row>
    <row r="26" spans="17:28" ht="15.6">
      <c r="Q26" s="185" t="s">
        <v>362</v>
      </c>
    </row>
    <row r="27" spans="17:28" ht="15.6">
      <c r="Q27" s="185" t="s">
        <v>363</v>
      </c>
    </row>
    <row r="28" spans="17:28" ht="15.6">
      <c r="Q28" s="185" t="s">
        <v>364</v>
      </c>
    </row>
    <row r="29" spans="17:28" ht="15.6">
      <c r="Q29" s="185" t="s">
        <v>20</v>
      </c>
    </row>
    <row r="30" spans="17:28" ht="15.6">
      <c r="Q30" s="185" t="s">
        <v>365</v>
      </c>
    </row>
    <row r="31" spans="17:28" ht="15.6">
      <c r="Q31" s="185" t="s">
        <v>366</v>
      </c>
    </row>
    <row r="32" spans="17:28" ht="15.6">
      <c r="Q32" s="185" t="s">
        <v>367</v>
      </c>
    </row>
    <row r="33" spans="17:17" ht="15.6">
      <c r="Q33" s="185" t="s">
        <v>368</v>
      </c>
    </row>
    <row r="34" spans="17:17" ht="15.6">
      <c r="Q34" s="185" t="s">
        <v>369</v>
      </c>
    </row>
    <row r="35" spans="17:17" ht="15.6">
      <c r="Q35" s="185" t="s">
        <v>370</v>
      </c>
    </row>
    <row r="36" spans="17:17" ht="15.6">
      <c r="Q36" s="185" t="s">
        <v>371</v>
      </c>
    </row>
    <row r="37" spans="17:17" ht="15.6">
      <c r="Q37" s="185" t="s">
        <v>60</v>
      </c>
    </row>
    <row r="38" spans="17:17" ht="15.6">
      <c r="Q38" s="185" t="s">
        <v>372</v>
      </c>
    </row>
    <row r="39" spans="17:17" ht="15.6">
      <c r="Q39" s="185" t="s">
        <v>373</v>
      </c>
    </row>
    <row r="40" spans="17:17" ht="15.6">
      <c r="Q40" s="185" t="s">
        <v>374</v>
      </c>
    </row>
    <row r="41" spans="17:17" ht="15.6">
      <c r="Q41" s="185" t="s">
        <v>375</v>
      </c>
    </row>
  </sheetData>
  <sheetProtection sheet="1" selectLockedCells="1"/>
  <mergeCells count="2">
    <mergeCell ref="A1:K1"/>
    <mergeCell ref="S1:AB1"/>
  </mergeCells>
  <conditionalFormatting sqref="E7:E21 I7:I21">
    <cfRule type="cellIs" dxfId="43" priority="1" operator="equal">
      <formula>$W$4</formula>
    </cfRule>
    <cfRule type="cellIs" dxfId="42" priority="2" operator="equal">
      <formula>$W$4</formula>
    </cfRule>
  </conditionalFormatting>
  <pageMargins left="0.7" right="0.7" top="0.75" bottom="0.75" header="0.3" footer="0.3"/>
  <pageSetup orientation="portrait" horizontalDpi="0" verticalDpi="0"/>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b35e4c9-559f-4a2a-8495-f0bcb68c0f10">
      <UserInfo>
        <DisplayName>Rachel Besley</DisplayName>
        <AccountId>36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B278E8F13F52E438ACAE19BB81BAB0B" ma:contentTypeVersion="13" ma:contentTypeDescription="Create a new document." ma:contentTypeScope="" ma:versionID="8c2a84cac70298aaf0297996985eaa04">
  <xsd:schema xmlns:xsd="http://www.w3.org/2001/XMLSchema" xmlns:xs="http://www.w3.org/2001/XMLSchema" xmlns:p="http://schemas.microsoft.com/office/2006/metadata/properties" xmlns:ns3="6e823ce0-a136-494f-a496-a4820aaa819e" xmlns:ns4="9b35e4c9-559f-4a2a-8495-f0bcb68c0f10" targetNamespace="http://schemas.microsoft.com/office/2006/metadata/properties" ma:root="true" ma:fieldsID="4f392108e1218dddb09bb038573a0a9b" ns3:_="" ns4:_="">
    <xsd:import namespace="6e823ce0-a136-494f-a496-a4820aaa819e"/>
    <xsd:import namespace="9b35e4c9-559f-4a2a-8495-f0bcb68c0f1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23ce0-a136-494f-a496-a4820aaa81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35e4c9-559f-4a2a-8495-f0bcb68c0f10"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3BF5AC-7187-4300-B4C9-6818E6E445F4}"/>
</file>

<file path=customXml/itemProps2.xml><?xml version="1.0" encoding="utf-8"?>
<ds:datastoreItem xmlns:ds="http://schemas.openxmlformats.org/officeDocument/2006/customXml" ds:itemID="{943FDA7D-2393-441E-AE38-CE1D2A2AEB67}"/>
</file>

<file path=customXml/itemProps3.xml><?xml version="1.0" encoding="utf-8"?>
<ds:datastoreItem xmlns:ds="http://schemas.openxmlformats.org/officeDocument/2006/customXml" ds:itemID="{0199A28B-4243-49C8-8C2B-B4746F27150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Guest User</cp:lastModifiedBy>
  <cp:revision/>
  <dcterms:created xsi:type="dcterms:W3CDTF">2019-02-19T20:16:25Z</dcterms:created>
  <dcterms:modified xsi:type="dcterms:W3CDTF">2021-11-17T13:32:35Z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0x010100CB278E8F13F52E438ACAE19BB81BAB0B</vt:lpwstr>
  </property>
  <property fmtid="{D5CDD505-2E9C-101B-9397-08002B2CF9AE}" pid="3" name="_dlc_DocIdItemGuid">
    <vt:lpwstr>6ea6e326-07fe-4e14-94c8-234a00203a69</vt:lpwstr>
  </property>
</Properties>
</file>