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801"/>
  <workbookPr defaultThemeVersion="124226"/>
  <mc:AlternateContent xmlns:mc="http://schemas.openxmlformats.org/markup-compatibility/2006">
    <mc:Choice Requires="x15">
      <x15ac:absPath xmlns:x15ac="http://schemas.microsoft.com/office/spreadsheetml/2010/11/ac" url="E:\Office Desktop\UNDP Cases\ITB\2021\UNDP-ITB-2021-312\Rakan Vetted\"/>
    </mc:Choice>
  </mc:AlternateContent>
  <xr:revisionPtr revIDLastSave="0" documentId="13_ncr:1_{C47D15FA-E295-4047-B4C0-D274BD2CA16E}" xr6:coauthVersionLast="46" xr6:coauthVersionMax="46" xr10:uidLastSave="{00000000-0000-0000-0000-000000000000}"/>
  <workbookProtection workbookAlgorithmName="SHA-512" workbookHashValue="u4QB/K6+HWILPpT3zPoMNJMhOP01g9Ou0fUuZFKVhgnBY316iXdwNBbkTUranm/E9ksrZlWGL4YeFEcGRe82UQ==" workbookSaltValue="6UCYJU49uIK1oMozza8ZpA==" workbookSpinCount="100000" lockStructure="1"/>
  <bookViews>
    <workbookView xWindow="-120" yWindow="-120" windowWidth="24240" windowHeight="13140" tabRatio="736" xr2:uid="{00000000-000D-0000-FFFF-FFFF00000000}"/>
  </bookViews>
  <sheets>
    <sheet name="Summary " sheetId="1" r:id="rId1"/>
    <sheet name="Civil Works" sheetId="2" r:id="rId2"/>
    <sheet name="PHE works" sheetId="8" r:id="rId3"/>
    <sheet name="Electrical Works" sheetId="7" r:id="rId4"/>
    <sheet name="Soakage Pit" sheetId="13" r:id="rId5"/>
  </sheets>
  <externalReferences>
    <externalReference r:id="rId6"/>
    <externalReference r:id="rId7"/>
    <externalReference r:id="rId8"/>
    <externalReference r:id="rId9"/>
  </externalReferences>
  <definedNames>
    <definedName name="\X" localSheetId="1">#REF!</definedName>
    <definedName name="\X">#REF!</definedName>
    <definedName name="_____LL7">#REF!</definedName>
    <definedName name="____LL7">#REF!</definedName>
    <definedName name="___LL7">#REF!</definedName>
    <definedName name="__LL7">#REF!</definedName>
    <definedName name="_LL7" localSheetId="1">#REF!</definedName>
    <definedName name="_LL7">#REF!</definedName>
    <definedName name="Academic" localSheetId="1">#REF!</definedName>
    <definedName name="Academic">#REF!</definedName>
    <definedName name="Admin" localSheetId="1">#REF!</definedName>
    <definedName name="Admin">#REF!</definedName>
    <definedName name="AERE" localSheetId="1">#REF!</definedName>
    <definedName name="AERE">#REF!</definedName>
    <definedName name="civil">#REF!</definedName>
    <definedName name="cover">[1]Sheet1!$F$24</definedName>
    <definedName name="DATA">#REF!</definedName>
    <definedName name="HTS" localSheetId="1">#REF!</definedName>
    <definedName name="HTS">#REF!</definedName>
    <definedName name="lpcd">#REF!</definedName>
    <definedName name="n">#REF!</definedName>
    <definedName name="Plumbing">#REF!</definedName>
    <definedName name="_xlnm.Print_Area" localSheetId="1">'Civil Works'!$A$1:$H$93</definedName>
    <definedName name="_xlnm.Print_Area" localSheetId="3">'Electrical Works'!$A$1:$H$101</definedName>
    <definedName name="_xlnm.Print_Area" localSheetId="0">'Summary '!$A$1:$E$10</definedName>
    <definedName name="_xlnm.Print_Area">#N/A</definedName>
    <definedName name="PRINT_AREA_MI">#N/A</definedName>
    <definedName name="_xlnm.Print_Titles" localSheetId="1">'Civil Works'!$1:$5</definedName>
    <definedName name="_xlnm.Print_Titles" localSheetId="3">'Electrical Works'!$1:$5</definedName>
    <definedName name="_xlnm.Print_Titles" localSheetId="2">'PHE works'!$1:$5</definedName>
    <definedName name="_xlnm.Print_Titles">#REF!</definedName>
    <definedName name="_xlnm.Recorder">#REF!</definedName>
    <definedName name="REPORT">#REF!</definedName>
    <definedName name="scv">#REF!</definedName>
    <definedName name="thickness">[1]Sheet1!$F$25</definedName>
    <definedName name="vel">#REF!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H15" i="13" l="1"/>
  <c r="H16" i="13"/>
  <c r="H17" i="13"/>
  <c r="H18" i="13"/>
  <c r="H19" i="13"/>
  <c r="H8" i="13"/>
  <c r="H9" i="13"/>
  <c r="H10" i="13"/>
  <c r="H11" i="13"/>
  <c r="H12" i="13"/>
  <c r="H13" i="13"/>
  <c r="H14" i="13"/>
  <c r="H7" i="13"/>
  <c r="H98" i="7"/>
  <c r="H99" i="7"/>
  <c r="H97" i="7"/>
  <c r="H95" i="7"/>
  <c r="H94" i="7"/>
  <c r="H93" i="7"/>
  <c r="H84" i="7"/>
  <c r="H85" i="7"/>
  <c r="H86" i="7"/>
  <c r="H87" i="7"/>
  <c r="H88" i="7"/>
  <c r="H89" i="7"/>
  <c r="H90" i="7"/>
  <c r="H91" i="7"/>
  <c r="H83" i="7"/>
  <c r="H81" i="7"/>
  <c r="H80" i="7"/>
  <c r="H78" i="7"/>
  <c r="H77" i="7"/>
  <c r="H75" i="7"/>
  <c r="H73" i="7"/>
  <c r="H71" i="7"/>
  <c r="H67" i="7"/>
  <c r="H68" i="7"/>
  <c r="H69" i="7"/>
  <c r="H66" i="7"/>
  <c r="H63" i="7"/>
  <c r="H62" i="7"/>
  <c r="H57" i="7"/>
  <c r="H58" i="7"/>
  <c r="H59" i="7"/>
  <c r="H60" i="7"/>
  <c r="H61" i="7"/>
  <c r="H56" i="7"/>
  <c r="H53" i="7"/>
  <c r="H51" i="7"/>
  <c r="H50" i="7"/>
  <c r="H48" i="7"/>
  <c r="H47" i="7"/>
  <c r="H46" i="7"/>
  <c r="H43" i="7"/>
  <c r="H44" i="7"/>
  <c r="H45" i="7"/>
  <c r="H42" i="7"/>
  <c r="H40" i="7"/>
  <c r="H39" i="7"/>
  <c r="H28" i="7"/>
  <c r="H29" i="7"/>
  <c r="H30" i="7"/>
  <c r="H31" i="7"/>
  <c r="H32" i="7"/>
  <c r="H33" i="7"/>
  <c r="H34" i="7"/>
  <c r="H35" i="7"/>
  <c r="H36" i="7"/>
  <c r="H37" i="7"/>
  <c r="H27" i="7"/>
  <c r="H22" i="7"/>
  <c r="H8" i="7"/>
  <c r="H9" i="7"/>
  <c r="H10" i="7"/>
  <c r="H11" i="7"/>
  <c r="H12" i="7"/>
  <c r="H13" i="7"/>
  <c r="H14" i="7"/>
  <c r="H15" i="7"/>
  <c r="H16" i="7"/>
  <c r="H7" i="7"/>
  <c r="H58" i="8"/>
  <c r="H59" i="8"/>
  <c r="H60" i="8"/>
  <c r="H61" i="8"/>
  <c r="H62" i="8"/>
  <c r="H63" i="8"/>
  <c r="H64" i="8"/>
  <c r="H65" i="8"/>
  <c r="H66" i="8"/>
  <c r="H67" i="8"/>
  <c r="H68" i="8"/>
  <c r="H69" i="8"/>
  <c r="H70" i="8"/>
  <c r="H71" i="8"/>
  <c r="H72" i="8"/>
  <c r="H73" i="8"/>
  <c r="H74" i="8"/>
  <c r="H75" i="8"/>
  <c r="H76" i="8"/>
  <c r="H77" i="8"/>
  <c r="H78" i="8"/>
  <c r="H57" i="8"/>
  <c r="H55" i="8"/>
  <c r="H45" i="8"/>
  <c r="H46" i="8"/>
  <c r="H47" i="8"/>
  <c r="H48" i="8"/>
  <c r="H49" i="8"/>
  <c r="H44" i="8"/>
  <c r="H39" i="8"/>
  <c r="H40" i="8"/>
  <c r="H41" i="8"/>
  <c r="H42" i="8"/>
  <c r="H38" i="8"/>
  <c r="H36" i="8"/>
  <c r="H28" i="8"/>
  <c r="H29" i="8"/>
  <c r="H30" i="8"/>
  <c r="H31" i="8"/>
  <c r="H32" i="8"/>
  <c r="H33" i="8"/>
  <c r="H34" i="8"/>
  <c r="H27" i="8"/>
  <c r="H25" i="8"/>
  <c r="H21" i="8"/>
  <c r="H22" i="8"/>
  <c r="H23" i="8"/>
  <c r="H19" i="8"/>
  <c r="H13" i="8"/>
  <c r="H14" i="8"/>
  <c r="H15" i="8"/>
  <c r="H16" i="8"/>
  <c r="H17" i="8"/>
  <c r="H9" i="8"/>
  <c r="H10" i="8"/>
  <c r="H11" i="8"/>
  <c r="H12" i="8"/>
  <c r="H8" i="8"/>
  <c r="H89" i="2"/>
  <c r="H90" i="2"/>
  <c r="H91" i="2"/>
  <c r="H88" i="2"/>
  <c r="H82" i="2"/>
  <c r="H83" i="2"/>
  <c r="H81" i="2"/>
  <c r="H71" i="2"/>
  <c r="H72" i="2"/>
  <c r="H73" i="2"/>
  <c r="H74" i="2"/>
  <c r="H75" i="2"/>
  <c r="H76" i="2"/>
  <c r="H77" i="2"/>
  <c r="H78" i="2"/>
  <c r="H79" i="2"/>
  <c r="H70" i="2"/>
  <c r="H67" i="2"/>
  <c r="H68" i="2"/>
  <c r="H66" i="2"/>
  <c r="H61" i="2"/>
  <c r="H62" i="2"/>
  <c r="H63" i="2"/>
  <c r="H64" i="2"/>
  <c r="H60" i="2"/>
  <c r="H59" i="2"/>
  <c r="H58" i="2"/>
  <c r="H56" i="2"/>
  <c r="H50" i="2"/>
  <c r="H51" i="2"/>
  <c r="H52" i="2"/>
  <c r="H53" i="2"/>
  <c r="H54" i="2"/>
  <c r="H49" i="2"/>
  <c r="H46" i="2"/>
  <c r="H42" i="2"/>
  <c r="H43" i="2"/>
  <c r="H44" i="2"/>
  <c r="H41" i="2"/>
  <c r="H36" i="2"/>
  <c r="H37" i="2"/>
  <c r="H38" i="2"/>
  <c r="H39" i="2"/>
  <c r="H32" i="2"/>
  <c r="H33" i="2"/>
  <c r="H34" i="2"/>
  <c r="H35" i="2"/>
  <c r="H31" i="2"/>
  <c r="H29" i="2"/>
  <c r="H28" i="2"/>
  <c r="H24" i="2"/>
  <c r="H25" i="2"/>
  <c r="H26" i="2"/>
  <c r="H23" i="2"/>
  <c r="H22" i="2"/>
  <c r="H21" i="2"/>
  <c r="H15" i="2"/>
  <c r="H16" i="2"/>
  <c r="H17" i="2"/>
  <c r="H18" i="2"/>
  <c r="H19" i="2"/>
  <c r="H14" i="2"/>
  <c r="H10" i="2"/>
  <c r="A68" i="7" l="1"/>
  <c r="A69" i="7" s="1"/>
  <c r="A44" i="7"/>
  <c r="A45" i="7" s="1"/>
  <c r="A46" i="7" s="1"/>
  <c r="A47" i="7" s="1"/>
  <c r="A48" i="7" s="1"/>
  <c r="A50" i="7" s="1"/>
  <c r="A51" i="7" s="1"/>
  <c r="A53" i="7" s="1"/>
  <c r="A56" i="7" s="1"/>
  <c r="A57" i="7" s="1"/>
  <c r="A58" i="7" s="1"/>
  <c r="A59" i="7" s="1"/>
  <c r="A60" i="7" s="1"/>
  <c r="A61" i="7" s="1"/>
  <c r="A62" i="7" s="1"/>
  <c r="A63" i="7" s="1"/>
  <c r="A43" i="7"/>
  <c r="H50" i="8"/>
  <c r="A8" i="7"/>
  <c r="A9" i="7" s="1"/>
  <c r="A10" i="7" s="1"/>
  <c r="A11" i="7" s="1"/>
  <c r="A12" i="7" s="1"/>
  <c r="A13" i="7" s="1"/>
  <c r="A14" i="7" s="1"/>
  <c r="A15" i="7" s="1"/>
  <c r="A16" i="7" s="1"/>
  <c r="F73" i="7" l="1"/>
  <c r="E73" i="7"/>
  <c r="F71" i="7"/>
  <c r="F69" i="7"/>
  <c r="F68" i="7"/>
  <c r="F67" i="7"/>
  <c r="F66" i="7"/>
  <c r="F11" i="7"/>
  <c r="F10" i="7"/>
  <c r="F9" i="7"/>
  <c r="A1" i="7"/>
  <c r="H100" i="7" l="1"/>
  <c r="D7" i="1" s="1"/>
  <c r="F83" i="2"/>
  <c r="H17" i="7" l="1"/>
  <c r="H18" i="7" s="1"/>
  <c r="H19" i="7" s="1"/>
  <c r="H101" i="7" l="1"/>
  <c r="C7" i="1"/>
  <c r="F74" i="2"/>
  <c r="A8" i="13" l="1"/>
  <c r="A9" i="13" s="1"/>
  <c r="A10" i="13" s="1"/>
  <c r="A11" i="13" s="1"/>
  <c r="A12" i="13" s="1"/>
  <c r="A13" i="13" s="1"/>
  <c r="A14" i="13" s="1"/>
  <c r="A15" i="13" s="1"/>
  <c r="A16" i="13" s="1"/>
  <c r="A17" i="13" s="1"/>
  <c r="A18" i="13" s="1"/>
  <c r="A19" i="13" s="1"/>
  <c r="A2" i="13"/>
  <c r="A1" i="13"/>
  <c r="H20" i="13" l="1"/>
  <c r="H21" i="13" s="1"/>
  <c r="H22" i="13" s="1"/>
  <c r="C9" i="1" l="1"/>
  <c r="E9" i="1" s="1"/>
  <c r="A9" i="8"/>
  <c r="A10" i="8" s="1"/>
  <c r="A11" i="8" s="1"/>
  <c r="H92" i="2" l="1"/>
  <c r="D5" i="1" s="1"/>
  <c r="E7" i="1" l="1"/>
  <c r="A12" i="8" l="1"/>
  <c r="A13" i="8" s="1"/>
  <c r="A14" i="8" s="1"/>
  <c r="A15" i="8" s="1"/>
  <c r="H79" i="8"/>
  <c r="D6" i="1" s="1"/>
  <c r="D8" i="1" s="1"/>
  <c r="A2" i="8"/>
  <c r="A1" i="8"/>
  <c r="A16" i="8" l="1"/>
  <c r="A17" i="8" l="1"/>
  <c r="A19" i="8" s="1"/>
  <c r="A20" i="8" s="1"/>
  <c r="A21" i="8" s="1"/>
  <c r="A22" i="8" s="1"/>
  <c r="A23" i="8" s="1"/>
  <c r="A24" i="8" s="1"/>
  <c r="A25" i="8" s="1"/>
  <c r="A26" i="8" s="1"/>
  <c r="H51" i="8"/>
  <c r="H52" i="8" s="1"/>
  <c r="C6" i="1" s="1"/>
  <c r="A27" i="8" l="1"/>
  <c r="A28" i="8" s="1"/>
  <c r="E6" i="1"/>
  <c r="H80" i="8"/>
  <c r="A29" i="8" l="1"/>
  <c r="A30" i="8" l="1"/>
  <c r="A31" i="8" s="1"/>
  <c r="A32" i="8" s="1"/>
  <c r="A33" i="8" s="1"/>
  <c r="A34" i="8" s="1"/>
  <c r="A36" i="8" s="1"/>
  <c r="A38" i="8" s="1"/>
  <c r="A39" i="8" s="1"/>
  <c r="A40" i="8" s="1"/>
  <c r="A41" i="8" s="1"/>
  <c r="A42" i="8" s="1"/>
  <c r="A9" i="2"/>
  <c r="A10" i="2" s="1"/>
  <c r="A12" i="2" l="1"/>
  <c r="A14" i="2" s="1"/>
  <c r="A15" i="2" s="1"/>
  <c r="A16" i="2" s="1"/>
  <c r="A17" i="2" s="1"/>
  <c r="A18" i="2" s="1"/>
  <c r="A19" i="2" s="1"/>
  <c r="A21" i="2" s="1"/>
  <c r="A22" i="2" s="1"/>
  <c r="A23" i="2" s="1"/>
  <c r="A44" i="8"/>
  <c r="A1" i="2"/>
  <c r="A24" i="2" l="1"/>
  <c r="A25" i="2" s="1"/>
  <c r="A26" i="2" s="1"/>
  <c r="A28" i="2" s="1"/>
  <c r="A29" i="2" s="1"/>
  <c r="A31" i="2" s="1"/>
  <c r="A45" i="8"/>
  <c r="A46" i="8" l="1"/>
  <c r="A47" i="8" s="1"/>
  <c r="A48" i="8" s="1"/>
  <c r="A49" i="8" s="1"/>
  <c r="A32" i="2" l="1"/>
  <c r="A33" i="2" s="1"/>
  <c r="A34" i="2" l="1"/>
  <c r="A35" i="2" s="1"/>
  <c r="A36" i="2" s="1"/>
  <c r="A37" i="2" s="1"/>
  <c r="A38" i="2" l="1"/>
  <c r="A39" i="2"/>
  <c r="A41" i="2" s="1"/>
  <c r="A42" i="2" s="1"/>
  <c r="A43" i="2" s="1"/>
  <c r="A44" i="2" s="1"/>
  <c r="A46" i="2" s="1"/>
  <c r="A2" i="2"/>
  <c r="A47" i="2" l="1"/>
  <c r="A49" i="2" s="1"/>
  <c r="A50" i="2" s="1"/>
  <c r="A51" i="2" s="1"/>
  <c r="A52" i="2" s="1"/>
  <c r="A53" i="2" s="1"/>
  <c r="A54" i="2" s="1"/>
  <c r="A56" i="2" s="1"/>
  <c r="A58" i="2" s="1"/>
  <c r="A59" i="2" s="1"/>
  <c r="A60" i="2" s="1"/>
  <c r="A61" i="2" s="1"/>
  <c r="A62" i="2" l="1"/>
  <c r="A63" i="2" s="1"/>
  <c r="A64" i="2" s="1"/>
  <c r="A66" i="2" l="1"/>
  <c r="A67" i="2" s="1"/>
  <c r="A68" i="2" s="1"/>
  <c r="A70" i="2" s="1"/>
  <c r="A71" i="2" s="1"/>
  <c r="A72" i="2" s="1"/>
  <c r="A73" i="2" s="1"/>
  <c r="A74" i="2" s="1"/>
  <c r="A75" i="2" s="1"/>
  <c r="A76" i="2" s="1"/>
  <c r="A77" i="2" s="1"/>
  <c r="A78" i="2" s="1"/>
  <c r="A79" i="2" s="1"/>
  <c r="A81" i="2" s="1"/>
  <c r="A82" i="2" s="1"/>
  <c r="A83" i="2" s="1"/>
  <c r="F12" i="2" l="1"/>
  <c r="H12" i="2" s="1"/>
  <c r="F8" i="2" l="1"/>
  <c r="H8" i="2" s="1"/>
  <c r="F9" i="2" l="1"/>
  <c r="H9" i="2" s="1"/>
  <c r="F47" i="2"/>
  <c r="H47" i="2" s="1"/>
  <c r="H84" i="2" l="1"/>
  <c r="H85" i="2" s="1"/>
  <c r="H86" i="2" s="1"/>
  <c r="H93" i="2" l="1"/>
  <c r="C5" i="1"/>
  <c r="C8" i="1" s="1"/>
  <c r="E5" i="1" l="1"/>
  <c r="E8" i="1" s="1"/>
  <c r="E10" i="1" s="1"/>
</calcChain>
</file>

<file path=xl/sharedStrings.xml><?xml version="1.0" encoding="utf-8"?>
<sst xmlns="http://schemas.openxmlformats.org/spreadsheetml/2006/main" count="689" uniqueCount="445">
  <si>
    <t>Cost of Electrical Works</t>
  </si>
  <si>
    <t>C</t>
  </si>
  <si>
    <t>Cost of Plumbing Works</t>
  </si>
  <si>
    <t>B</t>
  </si>
  <si>
    <t>A</t>
  </si>
  <si>
    <t>DESCRIPTION</t>
  </si>
  <si>
    <t>UNIT</t>
  </si>
  <si>
    <t>RATE
Rs.</t>
  </si>
  <si>
    <t>Each</t>
  </si>
  <si>
    <t>Part-1</t>
  </si>
  <si>
    <t>MAIN L.T.PANEL AND DISTRIBUTION BOARDS</t>
  </si>
  <si>
    <t>Part-2</t>
  </si>
  <si>
    <t>Wiring Description</t>
  </si>
  <si>
    <t>Part-3</t>
  </si>
  <si>
    <t>LIGHTING FIXTURES AND FANS</t>
  </si>
  <si>
    <t>Part-4</t>
  </si>
  <si>
    <t>ENGINEER'S ESTIMATE</t>
  </si>
  <si>
    <t>TOTAL COST</t>
  </si>
  <si>
    <t>Cft</t>
  </si>
  <si>
    <t>Sft</t>
  </si>
  <si>
    <t>SUMMARY OF COST</t>
  </si>
  <si>
    <t>Rft</t>
  </si>
  <si>
    <r>
      <t xml:space="preserve">Telephone, Television and DATA Point Wiring
</t>
    </r>
    <r>
      <rPr>
        <sz val="10"/>
        <rFont val="Times New Roman"/>
        <family val="1"/>
      </rPr>
      <t>Wiring for each telephone/ Internet/ TV cable points with 2 pair telephone / Co-axial cable (RG-11) connections on both sides, manufactured by Pakistan Cables, Asian cables, Pionieer cables or approved equivalent. Cost includes costs of cables, socket and 1´´ dia . PVC conduit heavy duty make BETA, Polo or Adamjee, pull wire etc complete in all respect from building distribution point to service point</t>
    </r>
  </si>
  <si>
    <t>1000Cft</t>
  </si>
  <si>
    <t>100Cft</t>
  </si>
  <si>
    <t>100Sft</t>
  </si>
  <si>
    <t>MRS  No</t>
  </si>
  <si>
    <t>Sr. No</t>
  </si>
  <si>
    <t>QTY</t>
  </si>
  <si>
    <t>AMOUNT
Rs.</t>
  </si>
  <si>
    <t>SCHEDULED ITEMS</t>
  </si>
  <si>
    <t>NON-SCHEDULED ITEMS</t>
  </si>
  <si>
    <r>
      <rPr>
        <b/>
        <sz val="10"/>
        <rFont val="Times New Roman"/>
        <family val="1"/>
      </rPr>
      <t>Outgoing</t>
    </r>
    <r>
      <rPr>
        <sz val="10"/>
        <rFont val="Times New Roman"/>
        <family val="1"/>
      </rPr>
      <t xml:space="preserve">
Adjustable trip setting, TP MCCBs of current rating and minimum breaking capacity as shown on single line diagram.</t>
    </r>
  </si>
  <si>
    <t>ELECTRICAL WORKS</t>
  </si>
  <si>
    <t xml:space="preserve"> Cost of Civil Works Building</t>
  </si>
  <si>
    <t>100Kg</t>
  </si>
  <si>
    <t>Job</t>
  </si>
  <si>
    <t>13 Amps International Power Socket</t>
  </si>
  <si>
    <r>
      <t>(Power Switch Socket 10 AMPS Socket)</t>
    </r>
    <r>
      <rPr>
        <b/>
        <u/>
        <sz val="10"/>
        <rFont val="Times New Roman"/>
        <family val="1"/>
      </rPr>
      <t xml:space="preserve">
</t>
    </r>
    <r>
      <rPr>
        <b/>
        <sz val="10"/>
        <rFont val="Times New Roman"/>
        <family val="1"/>
      </rPr>
      <t xml:space="preserve">10 amps switch socket with AC Power Socket </t>
    </r>
    <r>
      <rPr>
        <sz val="10"/>
        <rFont val="Times New Roman"/>
        <family val="1"/>
      </rPr>
      <t>wired with 2 x 2.5 mm² +2.5 mm² PVC insulated green wire as ECC including cost of 10 Amps multi Switch Socket, junction box etc. complete in all respects. Switch socket shall be of approved make i.e. (Hero electric, PPI, Clipsal or approved equivalent.,). Wiring shall be done either directly from MCB in DB or from circuit available for 10Amp switch socket unit.</t>
    </r>
  </si>
  <si>
    <t>TELEPHONE &amp; TV Points</t>
  </si>
  <si>
    <t>Supply, installation and commissioning of following cables manufactured by Siemens or approved equivalent with connections at both ends designation labels. Cable shall be installed from PTCL Drop Point up to EPABX/ Main Distribution Frame(MDF) inside premises or as required at site as shown on drawing</t>
  </si>
  <si>
    <t>a) 50 pair cable in 2" dia PVC Conduit from MDF to EPABX</t>
  </si>
  <si>
    <t>b) 2 pair cable in 1" dia PVC Conduit from EPABX to Telephone points</t>
  </si>
  <si>
    <t>Providing and laying UPVC gully trap 4" dia  complete in all respects.</t>
  </si>
  <si>
    <t>TOTAL</t>
  </si>
  <si>
    <t>RATE (Rs.)</t>
  </si>
  <si>
    <t>AMOUNT (Rs.)</t>
  </si>
  <si>
    <t>Part-6</t>
  </si>
  <si>
    <t>Mtr.</t>
  </si>
  <si>
    <t>NON SCHEDULED ITEMS</t>
  </si>
  <si>
    <t>ITEM NO.</t>
  </si>
  <si>
    <t>SR. NO.</t>
  </si>
  <si>
    <t>(preference powder coating), including cost of wiring in cable ducts from MCCBs to cable terminal blocks to be installed at the top of LT Panel, all necessary materials complete in all respect. depth of Main LT Panel not to exceed by 18´´. Shop drawing shall be submitted by the contractor for approval before the manufacture of Main LT Panel. Equipment specified shall be manufactured by the following manufacturers as mentioned; Bilal Eng, M-Tech, ECS Switchgear, Green T&amp;D Lahore, Jamal Eng Lahore and breakers/contactors from MG, Legrand (France), Terasaki (Japan), GE and ABB (EU Italy) or Approved equivalent complete in all respect. as per Single Line Diagram. Main LT Panel shall be equipped as under;</t>
  </si>
  <si>
    <r>
      <t xml:space="preserve">Distribution Boards
</t>
    </r>
    <r>
      <rPr>
        <sz val="10"/>
        <rFont val="Times New Roman"/>
        <family val="1"/>
      </rPr>
      <t xml:space="preserve">Fabrication, supply to site, installation, testing and commissioning of distribution boards on surface/ concealed type to be installed as and where shown on drawings, made of M.S. sheet 14 SWG with hinged door ,handle catcher , earthing bar neutral strip, internal wiring from MCBs, one coat of anti-rust paint with further two coats of enameled paint of approved color, all necessary materials, complete in all respects, conforming to single line diagram. Equipment specified shall be manufactured by the following manufacturers as mentioned; Bilal Eng, M-Tech, EPCS Switchgear, Green T&amp;D Lahore, Jamil Eng Lahore and breakers/contactors from MG, Legrand (France), Terasaki (Japan), GE and ABB (EU Italy) or Approved equivalent comlete in all respect. as per Single Line Diagram. All distribution boards shall have phase indication lamps, one voltmeter with selector switch, one ammeter with selector switch.   </t>
    </r>
  </si>
  <si>
    <t>Supply at site and Installation of Copper Earth Rod, 3/4" dia and 3 meter long of purity 99.9% made of Electrolytic copper or Approved equivalent complete in all respect.</t>
  </si>
  <si>
    <t>Supply at site and Installation of copper Earth Rod Clamp or Approved equivalent complete in all respect.</t>
  </si>
  <si>
    <t>Supply and installation of bare stranded copper conductor of size 70mm sq., fixed on the top of the Earth Rod Clamp which is connecting to Earth Rod. The top end connected to ETL (earth test link) installed in the earth pit. or Approved equivalent complete in all respect.</t>
  </si>
  <si>
    <t>Providing and lowering PVC Conduit upto 30' depth of  the pole to guide bare copper conductor upto earth pit or Approved equivalent complete in all respect.</t>
  </si>
  <si>
    <t>Area clearance after completing the job or Approved equivalent complete in all respect.</t>
  </si>
  <si>
    <r>
      <t>Circuit Wiring</t>
    </r>
    <r>
      <rPr>
        <u/>
        <sz val="10"/>
        <rFont val="Times New Roman"/>
        <family val="1"/>
      </rPr>
      <t xml:space="preserve">
</t>
    </r>
    <r>
      <rPr>
        <sz val="10"/>
        <rFont val="Times New Roman"/>
        <family val="1"/>
      </rPr>
      <t>Circuit wiring shall be</t>
    </r>
    <r>
      <rPr>
        <u/>
        <sz val="10"/>
        <rFont val="Times New Roman"/>
        <family val="1"/>
      </rPr>
      <t xml:space="preserve"> </t>
    </r>
    <r>
      <rPr>
        <sz val="10"/>
        <rFont val="Times New Roman"/>
        <family val="1"/>
      </rPr>
      <t>from circuit breaker of nearest Distribution Board to switch board. Circuit wiring to be wired with 3 x 2.5mm² size wires. Each circuit shall have independent 25 mm DIA PVC conduit, ECC of 2.5 mm² size green wire along with one RED colored wire and  one BLACK colored wire as neutral. or Approved equivalent complete in all respect.</t>
    </r>
  </si>
  <si>
    <r>
      <t>Light or Fan Point Wiring</t>
    </r>
    <r>
      <rPr>
        <b/>
        <u/>
        <sz val="10"/>
        <rFont val="Times New Roman"/>
        <family val="1"/>
      </rPr>
      <t xml:space="preserve">
</t>
    </r>
    <r>
      <rPr>
        <sz val="10"/>
        <rFont val="Times New Roman"/>
        <family val="1"/>
      </rPr>
      <t>One light/fan point controlled by one switch/fan regulator and wired with 2 x 1.5 mm² PVC insulated wires,  3´´ high PVC Junction Boxes, Pull Boxes, Steel pull wires, 2.5 mm². PVC insulated wire of color green M. S. Sheet steel switch box of 16 SWG with earth terminal and 2 Coats of enameled paint, M. S. Box shall be of the suitable size to accommodate required number of  flush type plate switches including cost of light switches  of 10 A rating and speed regulators for fans, or Approved equivalent complete in all respect.</t>
    </r>
  </si>
  <si>
    <r>
      <t>Two-light Points Controlled by One Switch in SWBD.</t>
    </r>
    <r>
      <rPr>
        <b/>
        <u/>
        <sz val="10"/>
        <rFont val="Times New Roman"/>
        <family val="1"/>
      </rPr>
      <t xml:space="preserve">
</t>
    </r>
    <r>
      <rPr>
        <sz val="10"/>
        <rFont val="Times New Roman"/>
        <family val="1"/>
      </rPr>
      <t>Same as Light point wiring 2 light points controlled by one 10A ON/OFF Switch, or Approved equivalent complete in all respect.</t>
    </r>
  </si>
  <si>
    <r>
      <t>Three-light Points Controlled by One Switch in SWBD.</t>
    </r>
    <r>
      <rPr>
        <b/>
        <u/>
        <sz val="10"/>
        <rFont val="Times New Roman"/>
        <family val="1"/>
      </rPr>
      <t xml:space="preserve">
</t>
    </r>
    <r>
      <rPr>
        <sz val="10"/>
        <rFont val="Times New Roman"/>
        <family val="1"/>
      </rPr>
      <t>Same as above but 3 light points controlled by one 10A ON/OFF Switch,  or Approved equivalent complete in all respect.</t>
    </r>
  </si>
  <si>
    <r>
      <rPr>
        <b/>
        <sz val="10"/>
        <rFont val="Times New Roman"/>
        <family val="1"/>
      </rPr>
      <t>1-3 Pin 15 AMPS Power Switch Socket</t>
    </r>
    <r>
      <rPr>
        <sz val="10"/>
        <rFont val="Times New Roman"/>
        <family val="1"/>
      </rPr>
      <t xml:space="preserve">
Wiring and fixing of one 15 Amp switch socket away from distribution board and wired with 2 x 6 mm² PVC insulated wires including cost of all PVC conduit accessories, PVC junction boxes, pull boxes, cost of switch socket of approved make steel pull wires, 2.5 mm². PVC insulated wire of color green as ECC, M.S. Sheet steel box 16 SWG with earth terminal for socket having 2 coats of enameled paint, M. S. Box shall be of proper size, as 15 Amps 3 Pin combined switch socket with neon lamp,  or Approved equivalent complete in all respect. Wiring shall be done directly from the MCB installed in the DB. for AC</t>
    </r>
  </si>
  <si>
    <t>Wiring and fixing of 3-13 Amps international switch socket unit away from switch board and wired as shown on the drawings with 2x2.5mm.sq. PVC insulated single core wires 300/500V grade manufactured by any one of the manufacturers as specified in Annexure “B” in and including cost of 3/4” dia. PVC conduit make Polo, Popular or Beta burried under floor recessed in walls, columns, floor, slabs or as required as per site condition, all PVC conduit accessories, PVC junction boxes, pull boxes, steel pull wires, 2.5 mm.sq. PVC insulated wire of colour green, yellow as CPC , M.S. Sheet steel box 16 SWG with earth terminal for socket having 2 coats of enamelled paint, complete  in  all respects. Wiring shall be done directly from the MCB installed in the DB without any claim of circuit and MCB but including the cost of socket outlet make manufactured by clipsal  or Approved equivalent complete in all respect.</t>
  </si>
  <si>
    <t>Supply, installation, testing and commissioning of following light fixtures and fans complete in all respect including but not limited to lamp, lamp holder, capacitor, chokes, starter, internal wiring, earthing terminals and all fixing accessories. All light fixtures and fans shall be duly approved by Engineer / Architect before its purchase or installation.  or Approved equivalent complete in all respect.</t>
  </si>
  <si>
    <t>a) Telephone Points complete with PTCL approved multipair cable, socket RJ11 and 1-gang plate or Approved equivalent complete in all respect.</t>
  </si>
  <si>
    <t>Providing, installing, testing and commissioning electric water heater of specified capacity Ariston Italy or equivalent as approved by the Engineer Incharge, including all necessary gauges, valves, safety valve etc., complete in all respects.</t>
  </si>
  <si>
    <t>Providing, laying, fixing, testing and disinfecting,  UPVC pipelines of specified Class for sewerage system as per BS specification Dadex or Tetraplast make or equivalent as approved by the Engineer Incharge complete in all respects to their entire satisfaction, including specials such as tee, cross, reducer, bend, union, elbow, plug, socket etc., including excabation, backfilling complete in all respects.</t>
  </si>
  <si>
    <t>1-2</t>
  </si>
  <si>
    <t>Excavation as in Hard Soil upto 1.5 M depth, in foundation and pipe trenches upto 1.5 M wide, in shafts, wells and independent holes upto 30 sqm each and throw earth clear of edges of excavation within 10m. Timbering to be paid extra (Foundation and Trench over 1.5 M widths will be treated as Areas).</t>
  </si>
  <si>
    <t>1-34</t>
  </si>
  <si>
    <t>Earth filling as in Ordinary or hard soil, filling in foundation, pipe trenches, shafts, wells, independent holes, under floors or around plinths etc, 1.5 M below or above Ground Level (GL), with spoil obtained from excavation in trenches/over areas within 10M incl watering and compaction in 150 mm layer and dressing to required profile and shape.</t>
  </si>
  <si>
    <t>1-15</t>
  </si>
  <si>
    <t>Providing and laying of Plum Concrete 1:4:8, with coarse aggregate graded as specified using 15 % boulders.</t>
  </si>
  <si>
    <t>3-1</t>
  </si>
  <si>
    <t>Providing and laying RCC Type 'A,' using crushed
or broken stone in columns, beams, stairs, posts, struts, piers, lintels, and the like requiring shuttering, as specified. Reinforcement measured and paid separately.</t>
  </si>
  <si>
    <t>3-28</t>
  </si>
  <si>
    <t>Providing and laying RCC Type 'B,' using crushed
or broken stone in roof slabs, landings, walls, plinth beams and bands etc as specified requiring shuttering. Reinforcement measured and paid separately.</t>
  </si>
  <si>
    <t>Providing and laying RCC Type 'B,' using crushed or broken stone in foundation, independent column footings, solid floors etc incl form work as specified. Reinforcement measured and paid separately.</t>
  </si>
  <si>
    <t>3-22</t>
  </si>
  <si>
    <t>3-18</t>
  </si>
  <si>
    <t>Providing and fixing of PVC water stopper 190 mm wide.</t>
  </si>
  <si>
    <t>3-32</t>
  </si>
  <si>
    <t>Supply and fix, bars round, using deformed bars Grade-60, incl cutting, bending, binding and placing reinforcement in position.</t>
  </si>
  <si>
    <t>9-56</t>
  </si>
  <si>
    <t>9-57</t>
  </si>
  <si>
    <t>Same as item 09-56, except cost of bars.</t>
  </si>
  <si>
    <t>Burnt brick work, in walls 115mm thick, laid and jointed in CM 1:4, straight or to curve with inner radius of 6m and over, upto G.F roof level.</t>
  </si>
  <si>
    <t>Burnt brick work, in wall 115mm thick, laid and jointed in CM 1:4, straight or to curve with inner radius of 6m and over, upto 4.25m depth.</t>
  </si>
  <si>
    <t>4-23</t>
  </si>
  <si>
    <t>Termite proofing of new buildings incl wood-work therein with approved chemicals.</t>
  </si>
  <si>
    <t>11-1</t>
  </si>
  <si>
    <t>Providing and laying CC 1:4:8, laid under floor using shingle or gravel.</t>
  </si>
  <si>
    <t>12-2</t>
  </si>
  <si>
    <t>12-14</t>
  </si>
  <si>
    <t>12-116</t>
  </si>
  <si>
    <t>13mm thick Cement Plaster 1:4, finished as specified.</t>
  </si>
  <si>
    <t>19mm thick Cement Plaster 1:3 finished as specified.</t>
  </si>
  <si>
    <t>13-9</t>
  </si>
  <si>
    <t>13-5</t>
  </si>
  <si>
    <t xml:space="preserve">Surface preparation (for dampness) by provision of a film with Alkali Resisting primer on plastered wall or ceiling. </t>
  </si>
  <si>
    <t>1st Coat of painting on new or old work such as walls incl all detached attachment with Plastic Emulsion paint.</t>
  </si>
  <si>
    <t>Same as item 15-85, but 2nd and subsequent coat.</t>
  </si>
  <si>
    <t>15-84</t>
  </si>
  <si>
    <t>15-85</t>
  </si>
  <si>
    <t>15-86</t>
  </si>
  <si>
    <t>Wax polishing to wood work (complete rate)</t>
  </si>
  <si>
    <t>15-97</t>
  </si>
  <si>
    <t>Supply and fix, guard bars, grills, railing, ladders brackets, hooks hold fasts and frames etc, cut to dead length, reduced to size, shape, figure etc., incl punching/drilling holes if necessary and fixing, assembling by welding or with the use of bolts, nuts, rivets washers etc., and erection/fixing in position incl making good the disturbed surface.</t>
  </si>
  <si>
    <t>9-22</t>
  </si>
  <si>
    <t>Making Embankment, with the specified /approved soil obtained from borrow excavation within one KM, incl compaction in 150mm layers upto 95% Modified AASHTO density, and dressing to required profile and shape as specified.</t>
  </si>
  <si>
    <t>Add 12% Ruling Percentage for Quetta</t>
  </si>
  <si>
    <t>GRAND TOTAL COST</t>
  </si>
  <si>
    <t>Providing and laying CC Type 'B' as in floor, slabs, surface finished smooth with neat cement and steel trowel, using shingle or gravel.</t>
  </si>
  <si>
    <t>50mm thick P.C.C 1:2:4, using 3mm aggregate and finished smooth with steel float, covered with two coats, each of hot bitumen 0.75 kg per Sqm and blinded with 0.012 cum of sand per Sqm.</t>
  </si>
  <si>
    <t>4-102</t>
  </si>
  <si>
    <t>18-893</t>
  </si>
  <si>
    <t>PPR pipe, with all fittings i.e. socket, bend, tee, elbow, where required, 20 mm dia, Class PN-20 (excl excavation), supply and fixing.</t>
  </si>
  <si>
    <t>18-894</t>
  </si>
  <si>
    <t>Same as item 18-893, but 25 mm dia</t>
  </si>
  <si>
    <t>Same as item 18-893, but 32 mm dia</t>
  </si>
  <si>
    <t>18-895</t>
  </si>
  <si>
    <t>Same as item 18-893, but 40 mm dia</t>
  </si>
  <si>
    <t>18-896</t>
  </si>
  <si>
    <t>18-898</t>
  </si>
  <si>
    <t>18-303</t>
  </si>
  <si>
    <t>Ball valves, brass (Corydon) or other approved pattern, with plastic ball screwed for iron (brass ferrule), 15mm dia, supply and fixing.</t>
  </si>
  <si>
    <t>Same as item 18-303, with copper ball, but 40mm dia.</t>
  </si>
  <si>
    <t>18-306</t>
  </si>
  <si>
    <t>Supply and fix, u-PVC Soil and waste pipe 50mm dia complete with Z joint and rubber ring, all as specified.</t>
  </si>
  <si>
    <t>20-85</t>
  </si>
  <si>
    <t>Same as item 20-85 but 75 mm dia.</t>
  </si>
  <si>
    <t>20-86</t>
  </si>
  <si>
    <t>20-87</t>
  </si>
  <si>
    <t>Same as item 20-85 but 110 mm dia.</t>
  </si>
  <si>
    <t>Supply and fix, Toilet paper holder, any shape pattern and size, Pak made, with plugs, screws etc complete, fixed to concrete, brick, stone or wood work.</t>
  </si>
  <si>
    <t>Supply and fix, Soap / sponge tray any shape pattern and size, Pak made, complete with plugs, screws etc, fixed to concrete, brick, stone or wood work.</t>
  </si>
  <si>
    <t>17-107</t>
  </si>
  <si>
    <t>17-108</t>
  </si>
  <si>
    <t xml:space="preserve">Supply and fix, Towel rail, CP, single rod, any pattern, shape and size, Pak made, with plugs, screws etc, fixed to concrete, brick, stone or wood work. </t>
  </si>
  <si>
    <t>17-112</t>
  </si>
  <si>
    <t>Supply and fix, Vanity bowl, glazed ware, one hole, complete with bottle trap, waste coupling, chain and plug etc (except mixer) best quality, fixed to concrete, brick, stone and marble slab in any size, shape, white colour.</t>
  </si>
  <si>
    <t>17-135</t>
  </si>
  <si>
    <t>S/F, 25mm thick, white / coloured marble slab around vanity bowel, with brackets etc incl cutting in shape with machine, rubbing, polishing and making the joints water tight, fixed to concrete, brick or stone work.</t>
  </si>
  <si>
    <t>17-139</t>
  </si>
  <si>
    <t>S/F, Toilet shower, best quality, Pak made, 15 mm dia.</t>
  </si>
  <si>
    <t>17-141</t>
  </si>
  <si>
    <t>Manholes, complete, rectangular or circular as described, not exc 600mm deep from invert to surface of cover, incl main channel, set in CM 1:1, 230 mm thick brick walls (except manhole cover).</t>
  </si>
  <si>
    <t>21-25</t>
  </si>
  <si>
    <t>Supply and fix, Manhole CI cover with frame, 450mm, circular or rectangular exc 7.50kg each, but not exc 10kg/each, set in CM and haunching in Concrete, as specified.</t>
  </si>
  <si>
    <t>21-33</t>
  </si>
  <si>
    <t>NS-1</t>
  </si>
  <si>
    <t>NS-2</t>
  </si>
  <si>
    <t>NS-3</t>
  </si>
  <si>
    <t>NS-4</t>
  </si>
  <si>
    <t>NS-5</t>
  </si>
  <si>
    <t>NS-6</t>
  </si>
  <si>
    <t xml:space="preserve">Providing, laying, fixing and testing Check valves(Non Return valves) SS304 PN 10, class 125 best quality Dadex, BETA or Tetrapast make or equivalent as approved by the Engineer Incharge complete in all respects to their entire satisfaction. </t>
  </si>
  <si>
    <t>13-11</t>
  </si>
  <si>
    <t>19mm thick Cement Plaster 1:4 finished as specified.</t>
  </si>
  <si>
    <t>i) 8” dia Class "B"</t>
  </si>
  <si>
    <t>10-108</t>
  </si>
  <si>
    <t>Two coat of Elastomeric Cementitious Water Proofing Coating, applied as per manufacturer's instructions as specified.</t>
  </si>
  <si>
    <t>D</t>
  </si>
  <si>
    <t>15-60</t>
  </si>
  <si>
    <t>1st Coat of painting on new or old work such as iron guard bars, iron bars gates, railing and similar open work with Synthetic Enamel paint</t>
  </si>
  <si>
    <t>Same as item 15-60, but 2nd and subsequent coat.</t>
  </si>
  <si>
    <t>15-61</t>
  </si>
  <si>
    <t>15-70</t>
  </si>
  <si>
    <t>1st Coat of painting on new or old work such as iron guard bars, iron bar gates, gratings, railings and similar open work, with Red Oxide paint.</t>
  </si>
  <si>
    <t>15-71</t>
  </si>
  <si>
    <t>Same as item 15-70, but 2nd and subsequent coat.</t>
  </si>
  <si>
    <t>Supply and fix 5mm thick Tinted glass fixed to timber or steel sashes with hard/softwood beads and screws or by the use of rubber lining.</t>
  </si>
  <si>
    <t>16-17</t>
  </si>
  <si>
    <t>Supply and fix 3mm thick Milky glass fixed to timber or steel sashes with hard /soft wood beads and screws as specified.</t>
  </si>
  <si>
    <t>16-19</t>
  </si>
  <si>
    <t>3-80</t>
  </si>
  <si>
    <t>Providing and laying Precast PCC Kerbstone, size 350 x 300 x 150 mm incl setting, jointing and pointing in CM 1:4, all as specified.</t>
  </si>
  <si>
    <t>Sub-Total of Scheduled Items</t>
  </si>
  <si>
    <t>MES No.</t>
  </si>
  <si>
    <t>Wiring in conduit surface, concealed, flame proof, with single core PVC insulated cable, installed and connected complete (excl conduit) one single core cable, 1 mm², supply and fixing.</t>
  </si>
  <si>
    <t>24-662</t>
  </si>
  <si>
    <t>24-663</t>
  </si>
  <si>
    <t>24-664</t>
  </si>
  <si>
    <t>Part-5</t>
  </si>
  <si>
    <t>Sub-Total Non-Scheduled Items</t>
  </si>
  <si>
    <t>Grand Total of  Scheduled Items</t>
  </si>
  <si>
    <t>24-661</t>
  </si>
  <si>
    <r>
      <t>Same as item 24-661, but 1.5mm</t>
    </r>
    <r>
      <rPr>
        <vertAlign val="superscript"/>
        <sz val="10"/>
        <rFont val="Times New Roman"/>
        <family val="1"/>
      </rPr>
      <t xml:space="preserve">2 </t>
    </r>
    <r>
      <rPr>
        <sz val="10"/>
        <rFont val="Times New Roman"/>
        <family val="1"/>
      </rPr>
      <t>cable</t>
    </r>
  </si>
  <si>
    <r>
      <t>Same as item 24-661, but 2.5mm</t>
    </r>
    <r>
      <rPr>
        <vertAlign val="superscript"/>
        <sz val="10"/>
        <rFont val="Times New Roman"/>
        <family val="1"/>
      </rPr>
      <t xml:space="preserve">2 </t>
    </r>
    <r>
      <rPr>
        <sz val="10"/>
        <rFont val="Times New Roman"/>
        <family val="1"/>
      </rPr>
      <t>cable</t>
    </r>
  </si>
  <si>
    <r>
      <t>Same as item 24-661, but 4mm</t>
    </r>
    <r>
      <rPr>
        <vertAlign val="superscript"/>
        <sz val="10"/>
        <rFont val="Times New Roman"/>
        <family val="1"/>
      </rPr>
      <t xml:space="preserve">2 </t>
    </r>
    <r>
      <rPr>
        <sz val="10"/>
        <rFont val="Times New Roman"/>
        <family val="1"/>
      </rPr>
      <t>cable</t>
    </r>
  </si>
  <si>
    <t>7-228</t>
  </si>
  <si>
    <t>Supply and fix, Steel Chowkat pressmoulded 16 SWG, for 115mm walls, single leaf, complete, incl hold fast ties for lateral movement, PCC 1:2:4 cavity filling etc, incl one coat of anti-Creosote paint (internal surface and Red oxide paint (external surface).</t>
  </si>
  <si>
    <t>7-229</t>
  </si>
  <si>
    <t>Same as item 07-228, but 230mm wall, (Single/Double Leaf) 16 SWG.</t>
  </si>
  <si>
    <t>Supply and fix, u-PVC, Vent pipe 75mm dia complete, with Z joint and rubber ring, all as specified.</t>
  </si>
  <si>
    <t>20-94</t>
  </si>
  <si>
    <t>Supply and fix, uPVC, Vent Cowl 75mm dia, on top of ventilating pipes.</t>
  </si>
  <si>
    <t>20-177</t>
  </si>
  <si>
    <t>4-5</t>
  </si>
  <si>
    <t>20mm thick DPC, of CM 1:3 mixed with Pudlo (or other similar approved material) 3% by weight.</t>
  </si>
  <si>
    <t>4-99</t>
  </si>
  <si>
    <t>1</t>
  </si>
  <si>
    <t>3</t>
  </si>
  <si>
    <t>EXCAVATION AND EARTH WORK</t>
  </si>
  <si>
    <t>CONCRETE</t>
  </si>
  <si>
    <t>4</t>
  </si>
  <si>
    <t>BRICK MASONRY</t>
  </si>
  <si>
    <t>7</t>
  </si>
  <si>
    <t>DOORS AND WINDOWS</t>
  </si>
  <si>
    <t>STEEL AND IRONWORK</t>
  </si>
  <si>
    <t>9</t>
  </si>
  <si>
    <t>ROOF COVERINGS AND ROOF TREATMENTS</t>
  </si>
  <si>
    <t>10</t>
  </si>
  <si>
    <t>TERMITE TREATMENT</t>
  </si>
  <si>
    <t>11</t>
  </si>
  <si>
    <t>FLOORING AND TILING</t>
  </si>
  <si>
    <t>12</t>
  </si>
  <si>
    <t>PLASTERING</t>
  </si>
  <si>
    <t>13</t>
  </si>
  <si>
    <t>FINISHES (DISTEMPERING AND PAINTING)</t>
  </si>
  <si>
    <t>15</t>
  </si>
  <si>
    <t>GLAZING</t>
  </si>
  <si>
    <t>16</t>
  </si>
  <si>
    <t>Supply and fix, Mirror, any shape and pattern, 5 mm thick, Imported, edges ground, complete, fixed to concrete, brick, stione or wood work.</t>
  </si>
  <si>
    <t>17-97</t>
  </si>
  <si>
    <t>Providing and laying, Porcelain tiles glazed/unglazed in any colour/print/texture exc 1600 sqcm each on walls and floor, set in neat cement and joints grouted with white /coloured cement, complete all as specified, imported (China).</t>
  </si>
  <si>
    <r>
      <rPr>
        <b/>
        <u/>
        <sz val="10"/>
        <rFont val="Times New Roman"/>
        <family val="1"/>
      </rPr>
      <t xml:space="preserve">Main L.T. Panel
</t>
    </r>
    <r>
      <rPr>
        <sz val="10"/>
        <rFont val="Times New Roman"/>
        <family val="1"/>
      </rPr>
      <t xml:space="preserve">Fabrication, supply to site, installation, testing and commissioning of Main L.T. Panel to be installed as shown on drawings, sheet metal clad 2.0 mm thick (not less than 14swg) totally enclosed indoor, free standing floor mounting cubicle type with front access, including all accessories, internal wiring, designation labels on MCCBs, earthing bar suitable for system voltage 415 Volt, 50 Hz, three phase, four wire and neutral bars of same capacity of hard drawn bare copper conductor of 99.7 % electrolytic value, main LT Panel duly painted with antirust paint and further two coats of enamel paint of approved color </t>
    </r>
  </si>
  <si>
    <t>L.T CABLES AND ECC</t>
  </si>
  <si>
    <t>Supply, installation of following PVC conduit heavy duty make Beta, Polo or Galco, to be recessed in walls, floors, to pull electric cable from Main L.T. Panel to various DBs or from Energy Meter to distribution board as shown on drawing, PVC conduit accessories, steel pull wires, complete in all respects</t>
  </si>
  <si>
    <t>PVC conduit 2´´ dia</t>
  </si>
  <si>
    <r>
      <t xml:space="preserve">Earth Continuity Conductor (ECC)
</t>
    </r>
    <r>
      <rPr>
        <sz val="10"/>
        <rFont val="Times New Roman"/>
        <family val="1"/>
      </rPr>
      <t>Supply, installation and connection of PVC insulated copper conductor single core wire of color green/ yellow to be used as ECC between L.T.switch board to all DBs as shown including cost of brass, nuts, bolts, washer, lugs, thimbles complete in all respects for the following sizes. Actual length shall be measured at site and paid accordingly.</t>
    </r>
  </si>
  <si>
    <t xml:space="preserve">One-core 10 mm² </t>
  </si>
  <si>
    <t>b) Telephone Sets or Approved equivalent complete in all respect.</t>
  </si>
  <si>
    <t>PHE WORKS</t>
  </si>
  <si>
    <t>CIVIL WORKS</t>
  </si>
  <si>
    <t>17-23</t>
  </si>
  <si>
    <t>Supply and fix, WC Asiatic pattern (white colour incl foot rest, full Orrisa pattern or equivalent) 13 lit flushing cistern, low down (plastic), flush pipe etc, fixed to concrete, brick, stone, or wood work, best quality, Pak made.</t>
  </si>
  <si>
    <t>4-11</t>
  </si>
  <si>
    <t>Burnt brick work, in wall 115mm thick, laid and jointed in CM 1:4, straight or to curve with inner radius of 6m and over, upto Ist floor roof level.</t>
  </si>
  <si>
    <t>4-17</t>
  </si>
  <si>
    <t>Burnt brick work, in walls 115mm thick, laid and jointed in CM 1:4, straight or to curve with inner radius of 6m and over, upto 2nd floor roof level.</t>
  </si>
  <si>
    <t>10-87</t>
  </si>
  <si>
    <t>Providing and laying, single layer of 300mm x 150mm x 50mm Flat brick tiles in roof, bedded, jointed and pointed in CM 1:3.</t>
  </si>
  <si>
    <t>10-94</t>
  </si>
  <si>
    <t>25mm thick mud plaster and leaping over 75mm thick mud on roofs.</t>
  </si>
  <si>
    <t>10-99</t>
  </si>
  <si>
    <t>Supply of water proofing building or insulating paper, weighing 3.92 Kg per 10 sqm, and fix in any position with 50 mm side and 150 mm end laps and nailing, as described for Felt</t>
  </si>
  <si>
    <t>10-100</t>
  </si>
  <si>
    <t>One coat of bitumen, applied hot on roof @ 0.75 Kg/sqm and blinded with sand, at 0.012 cum per sqm (incl cleaning surface)</t>
  </si>
  <si>
    <t>10-115</t>
  </si>
  <si>
    <t>Supply and fix, Poly Extruded board (like Jumbolon etc or equivalent) 50 mm thick density 32-35 Kg /m3, fixed on as
roof insulation with ship lap edges having size of sheet 600 x 1250 mm, all as specified.</t>
  </si>
  <si>
    <t>15-90</t>
  </si>
  <si>
    <t>1st Coat of Weather Resistant paint on exterior wall on new surface.</t>
  </si>
  <si>
    <t>15-91</t>
  </si>
  <si>
    <t>Subsequent Coat of Weather Resistant paint on exterior wall surface to item 15-90.</t>
  </si>
  <si>
    <r>
      <t>Fire Resistant Doors:</t>
    </r>
    <r>
      <rPr>
        <sz val="10"/>
        <rFont val="Times New Roman"/>
        <family val="1"/>
      </rPr>
      <t xml:space="preserve"> Providing and fixing of GI powder coated doors having leafe thickness 18 gauge and frame thickness 16 gauge complete in all respects(hardware, door fittings, door closer, panic bar, etc.), as per drawings, specifications and all to approval of the Engineer Incharge.</t>
    </r>
  </si>
  <si>
    <t>Forming expansion joints with cork sheet including one coat of bitumen and preparation of surface. 1" (25 mm) thick</t>
  </si>
  <si>
    <t xml:space="preserve">a) Lighting Distribution Board for Ground &amp; First Floor 13-way TPN&amp;E Distribution Board as shown on Drawing </t>
  </si>
  <si>
    <t xml:space="preserve">c) Lighting Distribution Board for Second Floor 8-way TPN&amp;E Distribution Board as shown on Drawing </t>
  </si>
  <si>
    <r>
      <t>Five-light Points Controlled by One Switch in SWBD.</t>
    </r>
    <r>
      <rPr>
        <b/>
        <u/>
        <sz val="10"/>
        <rFont val="Times New Roman"/>
        <family val="1"/>
      </rPr>
      <t xml:space="preserve">
</t>
    </r>
    <r>
      <rPr>
        <sz val="10"/>
        <rFont val="Times New Roman"/>
        <family val="1"/>
      </rPr>
      <t>Same as above but 5 light points controlled by one 10A ON/OFF Switch,  or Approved equivalent complete in all respect.</t>
    </r>
  </si>
  <si>
    <r>
      <t>DUPLEX Socket 10 in 1 (10 AMPS)</t>
    </r>
    <r>
      <rPr>
        <b/>
        <u/>
        <sz val="10"/>
        <rFont val="Times New Roman"/>
        <family val="1"/>
      </rPr>
      <t xml:space="preserve">
</t>
    </r>
    <r>
      <rPr>
        <b/>
        <sz val="10"/>
        <rFont val="Times New Roman"/>
        <family val="1"/>
      </rPr>
      <t xml:space="preserve">Duplex 10 amps switch socket away from distribution board </t>
    </r>
    <r>
      <rPr>
        <sz val="10"/>
        <rFont val="Times New Roman"/>
        <family val="1"/>
      </rPr>
      <t>wired with 2 x 2.5 mm² +2.5 mm² PVC insulated green wire as ECC including cost of 10 Amps multi Switch Socket, junction box etc. complete in all respects. Switch socket shall be of approved make i.e. (Opal Switches, Hero electric, PPI, Clipsal or approved equivalent.,). Wiring shall be done either directly from MCB in DB or from circuit available for 10Amp switch socket unit.</t>
    </r>
  </si>
  <si>
    <t>a) ST8 PRO Osram Light with 4ft 1x11W Each double Rod, or approved equivalent</t>
  </si>
  <si>
    <t>b) Philips LED Linear Light with 2ft Power:10W, Mirror Light, Surface mounted.or approved equivalent</t>
  </si>
  <si>
    <t xml:space="preserve">c) LED Bulb Fixture 1x10W Watt power consumption or approved equivalent </t>
  </si>
  <si>
    <t>d) Fancy Lights with metal wall mounted fixture  7 Watt with 2 year warenty Manufactured by OSAKA/Philips/Skyled or Approved equivalent complete in all respect.</t>
  </si>
  <si>
    <t>e) Bulk head boundary wall Light fixture 7 Watt with 2 year warenty Manufactured by OSAKA/Philips/Skyled or Approved equivalent complete in all respect.</t>
  </si>
  <si>
    <t>f) Chandelier Light with 2 year warenty Manufactured by OSAKA/Philips/Skyled or Approved equivalent complete in all respect.</t>
  </si>
  <si>
    <t>g) LED Flood lights IP65 with 1x50 Watts and 2 year warrenty Manufactured by OSAKA/Philips/Skyled or Approved equivalent complete in all respect.</t>
  </si>
  <si>
    <t>4-core 7/0.052 (10 mm²) Copper Conductor Cable</t>
  </si>
  <si>
    <t>4-core 19/0.072 (50 mm²) Copper Conductor Cable</t>
  </si>
  <si>
    <t>c)  24 Ports PABX EXCHANGE or Approved equivalent complete in all respect.</t>
  </si>
  <si>
    <t>LIGHTNING PROTECTION SYSTEM</t>
  </si>
  <si>
    <r>
      <rPr>
        <b/>
        <sz val="10"/>
        <color indexed="8"/>
        <rFont val="Times New Roman"/>
        <family val="1"/>
      </rPr>
      <t>Copper Strip</t>
    </r>
    <r>
      <rPr>
        <b/>
        <u/>
        <sz val="10"/>
        <color indexed="8"/>
        <rFont val="Times New Roman"/>
        <family val="1"/>
      </rPr>
      <t xml:space="preserve">
</t>
    </r>
    <r>
      <rPr>
        <sz val="10"/>
        <color indexed="8"/>
        <rFont val="Times New Roman"/>
        <family val="1"/>
      </rPr>
      <t xml:space="preserve">Supply at site and installation of copper strip of 25mm wide and 3mm thick (1"x1/8") fixed on parapet walls or on flat surface of roof as required according to site conditions, including cost of copper saddles , copper crossings 3"x3", brass screws, necessary fixing material / accessories, complete in all respects as shown on attached drawing  </t>
    </r>
  </si>
  <si>
    <t>RFT</t>
  </si>
  <si>
    <r>
      <rPr>
        <b/>
        <sz val="10"/>
        <color indexed="8"/>
        <rFont val="Times New Roman"/>
        <family val="1"/>
      </rPr>
      <t>Insulated Down Copper Strip</t>
    </r>
    <r>
      <rPr>
        <b/>
        <u/>
        <sz val="10"/>
        <color indexed="8"/>
        <rFont val="Times New Roman"/>
        <family val="1"/>
      </rPr>
      <t xml:space="preserve">
</t>
    </r>
    <r>
      <rPr>
        <sz val="10"/>
        <color indexed="8"/>
        <rFont val="Times New Roman"/>
        <family val="1"/>
      </rPr>
      <t xml:space="preserve">Supply at site and installation of PVC insulated copper down strip of 25mm wide and 3mm thick (1"x1/8") to be fixed on vertical walls as required according to site conditions and drawing, including cost of copper saddles , copper crossings 3"x3", bonds to matallic frames, brass screws, necessary fixing material / accessories, including cost of hiring purchasing of scaffolding for fixing down strip complete in all respect as shown on attached drawing  </t>
    </r>
  </si>
  <si>
    <t>Lightning Arrestor</t>
  </si>
  <si>
    <t>Supply at site and installation of Lightning Arrestor comprising Copper Rod of 16mm or 5/8" dia, 4ft long, 100mm or 4" dia copper ball with 5 copper spikes and copper air terminal base, fixed on top of parapet wall or as shown on drawings including the cost of copper saddles to be installed after each metre with all fixing accessories.</t>
  </si>
  <si>
    <r>
      <t xml:space="preserve">Earthing Pit
</t>
    </r>
    <r>
      <rPr>
        <sz val="10"/>
        <rFont val="Times New Roman"/>
        <family val="1"/>
      </rPr>
      <t>Supply and installation of 75mm dia bore type earth pits consisting of 2x70mm</t>
    </r>
    <r>
      <rPr>
        <vertAlign val="superscript"/>
        <sz val="10"/>
        <rFont val="Times New Roman"/>
        <family val="1"/>
      </rPr>
      <t>2</t>
    </r>
    <r>
      <rPr>
        <sz val="10"/>
        <rFont val="Times New Roman"/>
        <family val="1"/>
      </rPr>
      <t xml:space="preserve"> single core bare copper conductors with 5' long copper rod under the water table in 1x50mm dia (80-100' deep) G.I Pipe for watering purposes, including the cost of 450mm x 450mm sized concrete manhole, complete in all respect for achieving the earth resistance result less than 1 ohm</t>
    </r>
  </si>
  <si>
    <r>
      <t xml:space="preserve">Earth Resistance Clamp
</t>
    </r>
    <r>
      <rPr>
        <sz val="10"/>
        <rFont val="Times New Roman"/>
        <family val="1"/>
      </rPr>
      <t>Supply and installation of copper earth resistance clamp to be installed on all insulated down conductores. Earth Resistance Clamp shall be complete in all respect and as shown on drawing</t>
    </r>
  </si>
  <si>
    <r>
      <t xml:space="preserve">Main Grounding Bars (MGBs)
</t>
    </r>
    <r>
      <rPr>
        <sz val="10"/>
        <rFont val="Times New Roman"/>
        <family val="1"/>
      </rPr>
      <t>Supply and installation of 300mm x 75mm x 6mm, copper busbar, including the cost 1.25" x2.5" SS bolt &amp; Nut, washer with all fitting accessories.</t>
    </r>
  </si>
  <si>
    <r>
      <rPr>
        <b/>
        <u/>
        <sz val="10"/>
        <rFont val="Times New Roman"/>
        <family val="1"/>
      </rPr>
      <t>Incoming</t>
    </r>
    <r>
      <rPr>
        <sz val="10"/>
        <rFont val="Times New Roman"/>
        <family val="1"/>
      </rPr>
      <t xml:space="preserve">
TP&amp;N adjustable MCCB, fitted with free  handle operation , ON-OFF indicator, current rating and minimum short circuit breaking capacity as per single line diagram attached.
3-Copper Bus Bars (mini size as per single line diagram)
1-Ammeter with selector switch
1-Voltmeter with selector switch
3-Phase indicator lamps
1-Terminal blocks of suitable current rating for incoming 4-C cable Terminal blocks for outgoing 4-C cables (Quantity as per single line diagram)
1-Earthing bar with holes, nuts, washers etc.
1-Neutral bar with holes, nuts, washers etc. Same size as phase bars</t>
    </r>
  </si>
  <si>
    <t>BARRACKS PTC QUETTA</t>
  </si>
  <si>
    <t>a) 50 liters capacity</t>
  </si>
  <si>
    <t>18-899</t>
  </si>
  <si>
    <t>18-900</t>
  </si>
  <si>
    <t>Same as item 18-893, but 75 mm dia</t>
  </si>
  <si>
    <t>18-901</t>
  </si>
  <si>
    <t>Same as item 18-893, but 90 mm dia</t>
  </si>
  <si>
    <t>Same as item 18-893, but 110 mm dia</t>
  </si>
  <si>
    <t>Same as item 18-893, but 63 mm dia</t>
  </si>
  <si>
    <t xml:space="preserve">Providing, laying, fixing and testing roof drain (triangular or dome type) UPVC best quality Dadex, BETA or Tetrapast make or equivalent as approved by the Engineer Incharge complete in all respects to their entire satisfaction. </t>
  </si>
  <si>
    <t>a) 4" dia</t>
  </si>
  <si>
    <t>NS-7</t>
  </si>
  <si>
    <t>Providing, laying, fixing, testing and disinfecting,  GI pipelines for gas supply as per BSS 1387 medium quality, IIL or equivalent as approved by the Engineer Incharge complete in all respects to their entire satisfaction, including specials such as tee, cross, reducer, bend, union, elbow, plug, socket etc., supported on walls or suspended from slab including painted MS horizontal and vertical pipe hangers of approved design, supports, cutting and making good the same as necessary  to the structure including two layers of anticorrosive bitumen tape overlapped 6 mm at edges to all buried pipes complete in all respects.</t>
  </si>
  <si>
    <t>i) 1”       i/d</t>
  </si>
  <si>
    <t>ii) 1-1/2”       i/d</t>
  </si>
  <si>
    <t>iii) 2”       i/d</t>
  </si>
  <si>
    <t>Providing, fixing and testing gas cock Italian make or equivalent as approved by the Engineer Incharge complete in all respects to their entire satisfaction including all accessories and jointing material complete in all respects.</t>
  </si>
  <si>
    <t>ii) 2”       i/d</t>
  </si>
  <si>
    <t>iii) 12” dia Class "B"</t>
  </si>
  <si>
    <t>ii) 10” dia Class "B"</t>
  </si>
  <si>
    <t>Tube, Water Quality (GI) with all fittings (i.e sockets, bends, tees, elbows where required) and laid complete in trenches (excl excavation) or fixed to wall, floor (surface or concealed) and ceiling etc, incl caps and plugs as required 100mm dia (medium), supply and fixing.</t>
  </si>
  <si>
    <t>18-16</t>
  </si>
  <si>
    <t>Same as item 07-146, but Anodized Champagne.</t>
  </si>
  <si>
    <t>ANCILLARY ITEMS (MONGERY)</t>
  </si>
  <si>
    <t>8</t>
  </si>
  <si>
    <t>8-94</t>
  </si>
  <si>
    <t xml:space="preserve">SOAKAGE PIT </t>
  </si>
  <si>
    <t>MES  No</t>
  </si>
  <si>
    <t>5-7</t>
  </si>
  <si>
    <t>Squared Rubble, Un-Coursed, roughly hammer dressed, well bonded, faced with hammer dressed selected stone with square quoins and jambs, any thickness in building work, PLATE- II, laid dry.</t>
  </si>
  <si>
    <t>Kg</t>
  </si>
  <si>
    <t>20-95</t>
  </si>
  <si>
    <t>Supply and fix, u-PVC, Vent pipe 110mm dia complete, with Z joint and rubber ring, all as specified.</t>
  </si>
  <si>
    <t>20-178</t>
  </si>
  <si>
    <t>Supply and fix, uPVC, Vent Cowl 110mm dia, on top of ventilating pipes.</t>
  </si>
  <si>
    <t>Total for One (01) Building</t>
  </si>
  <si>
    <t>Providing and laying, CC Paving stone, 60 mm thick in natural colour, as in floors, streets, public parking etc, any pattern and shape, (Hydraulically compressed), laid and jointed in sand, incl 50 mm thick sand bed as laying course, all as specified.</t>
  </si>
  <si>
    <t>12-22</t>
  </si>
  <si>
    <t>Burnt brickwork, in wall 115mm thick, laid and jointed in CM 1:4, straight or to curve with inner radius of 6m and over, from 8.25m to 12m depth.</t>
  </si>
  <si>
    <t>4-35</t>
  </si>
  <si>
    <t>Providing and laying, RCC Type 'B' manhole cover (precast) complete with angle iron frame, embedded in concrete, all as per Information Sheet # Svcs-341</t>
  </si>
  <si>
    <t>21-35</t>
  </si>
  <si>
    <t>9-1</t>
  </si>
  <si>
    <t>Supply and fix, joist, channel, angle or tee sections, fixed independently without connecting plates etc, cut to ordinary length.</t>
  </si>
  <si>
    <r>
      <t>Wooden Doors</t>
    </r>
    <r>
      <rPr>
        <sz val="10"/>
        <rFont val="Times New Roman"/>
        <family val="1"/>
      </rPr>
      <t>: Providing and fixing of PVC door having 10mm PVC foam board both sides 16x60mm PVC foam board frame filling 10mm PVC foam complete in all respects(hardware, door fittings, door locks, etc.), as per drawings, specifications and all to approval of the Engineer Incharge.</t>
    </r>
  </si>
  <si>
    <t>7-214</t>
  </si>
  <si>
    <t>Supply and fix, Kitchen Floor / Sink Floor Cabinet, 600mm wide and 862mm high with First Class Soft wood frame, 19mm thick Teak Veneered board shutter, drawers incl all necessary Chromium plated (CP) mongery, RCC slab, 25mm thick white / coloured marble slab, PCC inside complete as per IS Arch 17,18 and 19.</t>
  </si>
  <si>
    <t>Supply and fix, Kitchen Wall Cabinet 381mm wide and 610mm high, 19mm thick Teak Veneered board shutter complete as per IS Arch 17,18 and 19, incl all necessary CP mongery fixture and deodar wood edging provided to door cabinets.</t>
  </si>
  <si>
    <t>7-215</t>
  </si>
  <si>
    <t>Gallon</t>
  </si>
  <si>
    <t>Providing, laying, fixing and testing floor drain (multifloor trap) UPVC  best quality local make  Dadex, BETA or Tetraplast make or equivalent as approved by the Engineer Incharge complete in all respects to their entire satisfaction.</t>
  </si>
  <si>
    <t>Providing, laying, fixing and testing stainless steel top grating with 2" long neck with double groove with rubber ring best quality local make Afzal brothers or JAWS make or equivalent as approved by the Engineer Incharge complete in all respects to their entire satisfaction.</t>
  </si>
  <si>
    <t>NS-8</t>
  </si>
  <si>
    <t>Providing and fixing Rubber based close cell insulation armaflex or equivalent make with FM approved Class "O" with polymer based aluminium cladding Armachek silver or equivalent make with GI jacketing (light grade) around PPRC pipes at roof complete in all respects.</t>
  </si>
  <si>
    <t>i) 63 mm dia</t>
  </si>
  <si>
    <t>ii) 75 mm dia</t>
  </si>
  <si>
    <t>iii) 90 mm dia</t>
  </si>
  <si>
    <t>iv) 110 mm dia</t>
  </si>
  <si>
    <t>v) GI Insulation only</t>
  </si>
  <si>
    <t>NS-9</t>
  </si>
  <si>
    <t>Globe valves, gunmetal, screwed both ends, complete with steel handle Class-150, 15 mm dia, supply and fixing.</t>
  </si>
  <si>
    <t>Same as item 18-254, but 65 mm dia.</t>
  </si>
  <si>
    <t>Sluice Valve, according to BSS-3464 class 150,(Table 18-1-5) flanged and drilled to BS Table 18-1-9, complete with rubber packing, 80 mm dia, supply and fixing.</t>
  </si>
  <si>
    <t>Same as item 18-263, but 100 mm dia.</t>
  </si>
  <si>
    <t>Same as item 18-893, but 50 mm dia</t>
  </si>
  <si>
    <t>18-897</t>
  </si>
  <si>
    <t>Bottoming /Sub base of any thickness as specified, using Granular Sub Base material, laid and compacted to 100% Modified AASHTO density by appropriate compaction equipment and roller.</t>
  </si>
  <si>
    <t>2-15</t>
  </si>
  <si>
    <t>2</t>
  </si>
  <si>
    <t>ROAD WORK, HARD STANDINGS AND LANDING GROUNDS</t>
  </si>
  <si>
    <t>Centrifugal Pumping set with A.C electric motor, 400V, 3 phase 15 HP, 50 cycles, motor and pump directly coupled and mounted on common bed plate/ channel base, duly aligned, head 12-17 M, Capacity 300 - 550 gpm, 1450 rpm, Complete, with anchoring bolts/nuts, supply and fixing.</t>
  </si>
  <si>
    <t>19-15</t>
  </si>
  <si>
    <t>17</t>
  </si>
  <si>
    <t>WATER SUPPLY INSTALLATION</t>
  </si>
  <si>
    <t>19</t>
  </si>
  <si>
    <t>PLUMBING AND ALLIED WORKS</t>
  </si>
  <si>
    <t>18</t>
  </si>
  <si>
    <t>SOIL WASTE AND VENTILATION (SWV) - PIPES / FIXTURES</t>
  </si>
  <si>
    <t>20</t>
  </si>
  <si>
    <t>DRAINAGE / SEWAGE</t>
  </si>
  <si>
    <t>21</t>
  </si>
  <si>
    <t>SANITARY FITTINGS</t>
  </si>
  <si>
    <t>NS-10</t>
  </si>
  <si>
    <t>WOOD WORK</t>
  </si>
  <si>
    <t>6</t>
  </si>
  <si>
    <t>Supply and fix boarding, rebated, grooved and tongued, beaded or chamfered one or both sides, and fixed complete with screws in any position and any width required in walls, floors and ceiling etc of Ist class hardwood Shisham wrought one side edges short, 25 mm thick.</t>
  </si>
  <si>
    <t>6-27</t>
  </si>
  <si>
    <t>Supply and fix, chipboard (600 density) 25 mm thick.</t>
  </si>
  <si>
    <t>6-51</t>
  </si>
  <si>
    <t>Supply and fix, CP locks for cupboard 50 mm, complete.</t>
  </si>
  <si>
    <t>Supply and fix, Aluminium door lock, (Premium model) Anodized Bronze.</t>
  </si>
  <si>
    <t>8-279</t>
  </si>
  <si>
    <t>8-252</t>
  </si>
  <si>
    <t>Supply and fix, poles (soft wood) turned stained and varnished, 30mm to 50mm dia.</t>
  </si>
  <si>
    <t>8-281</t>
  </si>
  <si>
    <t>Supply and fix, Aluminium door closer, single action, (Premium model) Anodized Bronze.</t>
  </si>
  <si>
    <t xml:space="preserve">b) Power Distribution Board for Ground &amp; First Floor 21-way TPN&amp;E Distribution Board as shown on Drawing </t>
  </si>
  <si>
    <t xml:space="preserve">d) Power Distribution Board for Second Floor 13-way TPN&amp;E Distribution Board as shown on Drawing </t>
  </si>
  <si>
    <r>
      <rPr>
        <b/>
        <sz val="10"/>
        <rFont val="Times New Roman"/>
        <family val="1"/>
      </rPr>
      <t>1-3 Pin 20 AMPS Power Switch Socket</t>
    </r>
    <r>
      <rPr>
        <sz val="10"/>
        <rFont val="Times New Roman"/>
        <family val="1"/>
      </rPr>
      <t xml:space="preserve">
Wiring and fixing of one 20 Amp switch socket away from distribution board and wired with 2 x 6 mm² PVC insulated wires including cost of all PVC conduit accessories, PVC junction boxes, pull boxes, cost of switch socket of approved make steel pull wires, 2.5 mm². PVC insulated wire of color green as ECC, M.S. Sheet steel box 16 SWG with earth terminal for socket having 2 coats of enameled paint, M. S. Box shall be of proper size, as 20 Amps 3 Pin combined switch socket with neon lamp,  or Approved equivalent complete in all respect. Wiring shall be done directly from the MCB installed in the DB. for Geyser outlets</t>
    </r>
  </si>
  <si>
    <t>h) EXIT Emergency Light Sign (LED Light) Model: GN-206 or Approved equivalent complete in all respect.</t>
  </si>
  <si>
    <t>4-core 7/0.064 (16 mm²) Copper Conductor Cable</t>
  </si>
  <si>
    <t>4-core 37/0.083 (120 mm²) Copper Conductor Cable</t>
  </si>
  <si>
    <t>(OPTIONAL) Tempering to any thickness of glass sheet all as specified.</t>
  </si>
  <si>
    <t>16-22</t>
  </si>
  <si>
    <t>ELECTRICAL ENCLOSURE</t>
  </si>
  <si>
    <t>Supply of cabinet for electrical panels &amp; dbs, made by ms sheet 14-swg indoor floor standing type with
lockable hinged doors, painted with electrostatic powder coated ral-7032.                                                                                                     Cabinet Size: (H:2800 x W:4800(1700+1100+1100+900) x D:800)mm</t>
  </si>
  <si>
    <t>I) Rechargeable Emergency Light Sign (LED Light) Chinese Model or Approved equivalent complete in all respect.</t>
  </si>
  <si>
    <t>Supply, installation, connections at both ends and commissioning of PVC insulated PVC sheathed non  armored copper/Aluminium conductor cable 600/1000 Volt grade manufactured by either GM Cables, Pakistan Cables, Newage, Asian Cables, Fast Cables, Allied Cables or Universal cables in pre-laid PVC conduits to be installed as per details shown for various DBs, including cost of all necessary materials, conforming to general specification. Actual length of cables shall be measured at site by the contractor before placing the order with the manufacturer, however, approximate length of cables are shown herewith.  PVC/PVC copper/Al conductor cables of following sizes are required;</t>
  </si>
  <si>
    <t>29-372</t>
  </si>
  <si>
    <t>Fire extinguisher (Portable) dry powder type, 6 Kg capacity, supply and fixing.</t>
  </si>
  <si>
    <t>Providing and laying joint sealing compound sika flex by sika chemical or equivalent as per drawings, specifications and all to approval of the Engineer Incharge.</t>
  </si>
  <si>
    <t>Motion Sensors for Auto ON/OFF Lights &amp; Fans Bath Area</t>
  </si>
  <si>
    <t>Motion Sensor for bathroom controlled lights &amp; fans autometically detection distance up to 17 m. Turkish brand or approved equivalent</t>
  </si>
  <si>
    <t>Addition</t>
  </si>
  <si>
    <t>(OPTIONAL) FIRE ALARM SYSTEM</t>
  </si>
  <si>
    <t>Heat Detector manufactured by Haseen Habib or Approved equivalent complete in all respect.</t>
  </si>
  <si>
    <t>Smoke Detector manufactured by Haseen Habib or Approved equivalent complete in all respect.</t>
  </si>
  <si>
    <r>
      <rPr>
        <sz val="10"/>
        <color theme="1"/>
        <rFont val="Times New Roman"/>
        <family val="1"/>
      </rPr>
      <t>Manual call point with Back</t>
    </r>
    <r>
      <rPr>
        <sz val="10"/>
        <rFont val="Times New Roman"/>
        <family val="1"/>
      </rPr>
      <t xml:space="preserve">  (Break Glass Type)</t>
    </r>
  </si>
  <si>
    <r>
      <rPr>
        <sz val="10"/>
        <color theme="1"/>
        <rFont val="Times New Roman"/>
        <family val="1"/>
      </rPr>
      <t>Conventional sounder unit</t>
    </r>
    <r>
      <rPr>
        <sz val="10"/>
        <rFont val="Times New Roman"/>
        <family val="1"/>
      </rPr>
      <t xml:space="preserve"> in red enclosure.</t>
    </r>
  </si>
  <si>
    <t xml:space="preserve">Conventional Fire Alarm panel Set No. of 6 Zones incoming </t>
  </si>
  <si>
    <r>
      <t>2-core 7/0.053 ( 1.5 mm</t>
    </r>
    <r>
      <rPr>
        <vertAlign val="superscript"/>
        <sz val="10"/>
        <rFont val="Times New Roman"/>
        <family val="1"/>
      </rPr>
      <t>2</t>
    </r>
    <r>
      <rPr>
        <sz val="10"/>
        <rFont val="Times New Roman"/>
        <family val="1"/>
      </rPr>
      <t>) Cu. Fire resistant Cable (for signal and power)</t>
    </r>
  </si>
  <si>
    <t>PVC conduit 1´´ dia</t>
  </si>
  <si>
    <t>Testing and commissioning of Fire Alarm System.</t>
  </si>
  <si>
    <t>Testing and commissioning of CO2 detector meter (Haseen Habib) for gas appliances.</t>
  </si>
  <si>
    <t xml:space="preserve">Supply and fix, Z type steel window or CSW using "Z" and beam sections exc 1.48 Sqm super each with openable / fixed panels with "T" sections, sashes with all necessary steel fitting / iron mongery, hold fasts etc, two coats of synthetic enamel paint in addition to one coat of primer / rust proof paint, but except glass panes and wire gauze. </t>
  </si>
  <si>
    <t>Supply and fix, MDF (Medium Density Fibre board ) Hollow Flush door 38mm thick with Malaysian ply (Pak made) 3mm skin panel on both sides internal wood, 2nd class soft wood frame, 75mm x32mm, hydraulically hot pressed with glue, in any design, shape and pattern, complete, incl iron mongery, except chowkat.</t>
  </si>
  <si>
    <t>7-90</t>
  </si>
  <si>
    <t>7-119</t>
  </si>
  <si>
    <t>Supply Aluminium Swing door, double shutter (Deluxe Model), extruded section as specified, incl fixing on concrete, wood or steel frames complete with all necessary fitting except, glass, lock and handle.</t>
  </si>
  <si>
    <t>7-131</t>
  </si>
  <si>
    <t>7-132</t>
  </si>
  <si>
    <t xml:space="preserve">Supply of Iron tinned wire gauze, 16 x 16 mesh, 26 gauge and fixed with flat iron 13mm x 3mm to steel window frames with screws 75 mm c/c complete. </t>
  </si>
  <si>
    <t>7-163</t>
  </si>
  <si>
    <t>Providing and laying, white / light colour/ glazed / non skid tiles exc 900 sq cm each, on walls and floors, set in neat cement and joints grouted with white/ coloured cement, all as specified, Pak made.</t>
  </si>
  <si>
    <t>12-54</t>
  </si>
  <si>
    <t>Providing and laying, rough / glossy double matt glazed, skirting tiles, split tiles facing strip, chequered, light / dark coloured /printed / textured, laid on walls, set in neat cement and joints grouted with white/coloured cement, complete, Pak made.</t>
  </si>
  <si>
    <t>12-67</t>
  </si>
  <si>
    <t>Providing and laying, 20/22 mm thick White / Coloured Marble tiles (except Green and Yellow) not exc 900 sq cm each, in walls and floors, laid and jointed in white / coloured cement (1:2) incl rubbing, chemical polishing, complete.</t>
  </si>
  <si>
    <t>12-72</t>
  </si>
  <si>
    <t>Supply and fix, Water Closet (WC) apparatus European pattern complete comprising closet, 13 lit flushing cistern, plastic, low down, flush pipe seat cover etc (non coupled) in white colour (IFO pattern or equivalent width not less than 380 mm), fixed to concrete, brick, stone or wood work, best quality, Pak made.</t>
  </si>
  <si>
    <t>17-1</t>
  </si>
  <si>
    <t>Supply and fix, WHB with pedestal, glazed ware, Imported (China) (like Porta design or equivalent) in colour, one hole, complete with waste pipe coupling, CP chain and plug and pedestal etc (except mixer) best quality, fixed to concrete, brick, stone or wood work.</t>
  </si>
  <si>
    <t>17-84</t>
  </si>
  <si>
    <t>Single Hole Basin Mixer with Fixed Cast Neck (026) CP &amp; YC.</t>
  </si>
  <si>
    <t>Master Cobra Bath Mixer with common Hand Shower 045) CP &amp; YC.</t>
  </si>
  <si>
    <t>28-766 + 17-142</t>
  </si>
  <si>
    <t>28-828 + 17-142</t>
  </si>
  <si>
    <t>24-540</t>
  </si>
  <si>
    <t>Regulator for ceiling fan, any sweep, supply and fixing.</t>
  </si>
  <si>
    <t>29-144 + 24-528</t>
  </si>
  <si>
    <t>29-184 + 24-529</t>
  </si>
  <si>
    <t>29-185 + 24-530</t>
  </si>
  <si>
    <t>29-187 + 24-531</t>
  </si>
  <si>
    <t>29-220 + 24-532</t>
  </si>
  <si>
    <t>Ceiling Fan 56" (1400 mm) Sweep without regulator, PAK Fan. supply and fixing.</t>
  </si>
  <si>
    <t>Exhaust Fan metal 24” (600 mm) Super Asia fan.</t>
  </si>
  <si>
    <t>Exhaust Fan 8” (200 mm) Capacitor with shutter / grill plastic body single action (PAK fan). supply and fixing.</t>
  </si>
  <si>
    <t>Exhaust Fan 12” (300 mm) Capacitor with shutter / grill plastic body single action (PAK fan). supply and fixing.</t>
  </si>
  <si>
    <t>Wall Bracket Fan Fancy plastic body, 18” (450 mm) PAK fan. supply and fixing.</t>
  </si>
  <si>
    <r>
      <t>LED Fixtures</t>
    </r>
    <r>
      <rPr>
        <b/>
        <u/>
        <sz val="10"/>
        <rFont val="Times New Roman"/>
        <family val="1"/>
      </rPr>
      <t xml:space="preserve">
</t>
    </r>
    <r>
      <rPr>
        <sz val="10"/>
        <rFont val="Times New Roman"/>
        <family val="1"/>
      </rPr>
      <t>Light fittings ceiling or wall mounted or recessed in false ceiling, or Approved equivalent complete in all respect.</t>
    </r>
  </si>
  <si>
    <t xml:space="preserve">BOQs </t>
  </si>
  <si>
    <t>Cost of (02) Soakage Pit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</si>
</sst>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41" formatCode="_-* #,##0_-;\-* #,##0_-;_-* &quot;-&quot;_-;_-@_-"/>
    <numFmt numFmtId="164" formatCode="_(* #,##0.00_);_(* \(#,##0.00\);_(* &quot;-&quot;??_);_(@_)"/>
    <numFmt numFmtId="165" formatCode="_(* #,##0_);_(* \(#,##0\);_(* &quot;-&quot;??_);_(@_)"/>
    <numFmt numFmtId="166" formatCode="0.0"/>
    <numFmt numFmtId="167" formatCode="#,##0."/>
    <numFmt numFmtId="168" formatCode="&quot;$&quot;#."/>
    <numFmt numFmtId="169" formatCode="m\o\n\th\ d\,\ yyyy"/>
    <numFmt numFmtId="170" formatCode="#.00"/>
    <numFmt numFmtId="171" formatCode="#"/>
    <numFmt numFmtId="172" formatCode="_-* #,##0.00_-;\-* #,##0.00_-;_-* &quot;-&quot;_-;_-@_-"/>
    <numFmt numFmtId="173" formatCode="_-* #,##0.0_-;\-* #,##0.0_-;_-* &quot;-&quot;_-;_-@_-"/>
    <numFmt numFmtId="174" formatCode="_(* #,##0.000_);_(* \(#,##0.000\);_(* &quot;-&quot;???_);_(@_)"/>
  </numFmts>
  <fonts count="33">
    <font>
      <sz val="10"/>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name val="Tms Rmn"/>
    </font>
    <font>
      <sz val="12"/>
      <name val="Arial"/>
      <family val="2"/>
    </font>
    <font>
      <sz val="10"/>
      <name val="GillSans"/>
      <family val="2"/>
    </font>
    <font>
      <sz val="10"/>
      <name val="Arial"/>
      <family val="2"/>
    </font>
    <font>
      <sz val="1"/>
      <color indexed="8"/>
      <name val="Courier"/>
      <family val="3"/>
    </font>
    <font>
      <sz val="12"/>
      <color indexed="8"/>
      <name val="Courier"/>
      <family val="3"/>
    </font>
    <font>
      <b/>
      <sz val="18"/>
      <color indexed="8"/>
      <name val="Courier"/>
      <family val="3"/>
    </font>
    <font>
      <b/>
      <sz val="12"/>
      <color indexed="8"/>
      <name val="Courier"/>
      <family val="3"/>
    </font>
    <font>
      <sz val="10"/>
      <name val="Times New Roman"/>
      <family val="1"/>
    </font>
    <font>
      <b/>
      <sz val="10"/>
      <name val="Times New Roman"/>
      <family val="1"/>
    </font>
    <font>
      <sz val="12"/>
      <name val="CG Times"/>
      <family val="1"/>
    </font>
    <font>
      <u/>
      <sz val="10"/>
      <name val="Times New Roman"/>
      <family val="1"/>
    </font>
    <font>
      <b/>
      <u/>
      <sz val="10"/>
      <name val="Times New Roman"/>
      <family val="1"/>
    </font>
    <font>
      <sz val="10"/>
      <name val="Arial"/>
      <family val="2"/>
    </font>
    <font>
      <sz val="10"/>
      <color theme="1"/>
      <name val="Times New Roman"/>
      <family val="1"/>
    </font>
    <font>
      <b/>
      <sz val="12"/>
      <name val="Times New Roman"/>
      <family val="1"/>
    </font>
    <font>
      <b/>
      <sz val="11"/>
      <name val="Times New Roman"/>
      <family val="1"/>
    </font>
    <font>
      <b/>
      <sz val="14"/>
      <name val="Times New Roman"/>
      <family val="1"/>
    </font>
    <font>
      <sz val="12"/>
      <name val="GillSans"/>
      <family val="2"/>
    </font>
    <font>
      <sz val="10"/>
      <color rgb="FF000000"/>
      <name val="Times New Roman"/>
      <family val="1"/>
    </font>
    <font>
      <vertAlign val="superscript"/>
      <sz val="10"/>
      <name val="Times New Roman"/>
      <family val="1"/>
    </font>
    <font>
      <sz val="10"/>
      <color indexed="8"/>
      <name val="Times New Roman"/>
      <family val="1"/>
    </font>
    <font>
      <b/>
      <sz val="10"/>
      <color indexed="8"/>
      <name val="Times New Roman"/>
      <family val="1"/>
    </font>
    <font>
      <b/>
      <u/>
      <sz val="10"/>
      <color indexed="8"/>
      <name val="Times New Roman"/>
      <family val="1"/>
    </font>
    <font>
      <sz val="12"/>
      <name val="CG Times"/>
    </font>
    <font>
      <b/>
      <sz val="10"/>
      <color theme="1"/>
      <name val="Times New Roman"/>
      <family val="1"/>
    </font>
  </fonts>
  <fills count="5">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indexed="9"/>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
      <left/>
      <right/>
      <top style="thin">
        <color indexed="64"/>
      </top>
      <bottom style="thin">
        <color theme="1"/>
      </bottom>
      <diagonal/>
    </border>
    <border>
      <left/>
      <right style="thin">
        <color indexed="64"/>
      </right>
      <top style="thin">
        <color indexed="64"/>
      </top>
      <bottom style="thin">
        <color theme="1"/>
      </bottom>
      <diagonal/>
    </border>
    <border>
      <left style="thin">
        <color theme="1"/>
      </left>
      <right/>
      <top style="thin">
        <color indexed="64"/>
      </top>
      <bottom style="thin">
        <color theme="1"/>
      </bottom>
      <diagonal/>
    </border>
    <border>
      <left style="thin">
        <color indexed="64"/>
      </left>
      <right/>
      <top style="thin">
        <color indexed="64"/>
      </top>
      <bottom style="thin">
        <color indexed="8"/>
      </bottom>
      <diagonal/>
    </border>
    <border>
      <left/>
      <right style="thin">
        <color indexed="8"/>
      </right>
      <top style="thin">
        <color indexed="64"/>
      </top>
      <bottom style="thin">
        <color indexed="8"/>
      </bottom>
      <diagonal/>
    </border>
    <border>
      <left style="thin">
        <color indexed="8"/>
      </left>
      <right/>
      <top style="thin">
        <color indexed="8"/>
      </top>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8"/>
      </top>
      <bottom/>
      <diagonal/>
    </border>
    <border>
      <left/>
      <right style="thin">
        <color indexed="8"/>
      </right>
      <top style="thin">
        <color indexed="8"/>
      </top>
      <bottom/>
      <diagonal/>
    </border>
    <border>
      <left style="thin">
        <color indexed="8"/>
      </left>
      <right style="thin">
        <color indexed="8"/>
      </right>
      <top style="thin">
        <color indexed="8"/>
      </top>
      <bottom/>
      <diagonal/>
    </border>
    <border>
      <left style="thin">
        <color indexed="8"/>
      </left>
      <right style="thin">
        <color indexed="8"/>
      </right>
      <top/>
      <bottom/>
      <diagonal/>
    </border>
    <border>
      <left/>
      <right style="thin">
        <color indexed="64"/>
      </right>
      <top style="thin">
        <color indexed="8"/>
      </top>
      <bottom/>
      <diagonal/>
    </border>
    <border>
      <left/>
      <right style="thin">
        <color indexed="8"/>
      </right>
      <top/>
      <bottom/>
      <diagonal/>
    </border>
    <border>
      <left style="thin">
        <color indexed="64"/>
      </left>
      <right/>
      <top/>
      <bottom style="thin">
        <color indexed="8"/>
      </bottom>
      <diagonal/>
    </border>
    <border>
      <left/>
      <right/>
      <top/>
      <bottom style="thin">
        <color indexed="8"/>
      </bottom>
      <diagonal/>
    </border>
    <border>
      <left/>
      <right/>
      <top style="thin">
        <color indexed="64"/>
      </top>
      <bottom style="thin">
        <color indexed="8"/>
      </bottom>
      <diagonal/>
    </border>
    <border>
      <left style="thin">
        <color indexed="64"/>
      </left>
      <right style="thin">
        <color indexed="64"/>
      </right>
      <top style="thin">
        <color indexed="8"/>
      </top>
      <bottom style="thin">
        <color indexed="64"/>
      </bottom>
      <diagonal/>
    </border>
    <border>
      <left style="thin">
        <color indexed="8"/>
      </left>
      <right style="thin">
        <color indexed="8"/>
      </right>
      <top style="thin">
        <color indexed="64"/>
      </top>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s>
  <cellStyleXfs count="35">
    <xf numFmtId="0" fontId="0" fillId="0" borderId="0"/>
    <xf numFmtId="164" fontId="6" fillId="0" borderId="0" applyFont="0" applyFill="0" applyBorder="0" applyAlignment="0" applyProtection="0"/>
    <xf numFmtId="164" fontId="6" fillId="0" borderId="0" applyFont="0" applyFill="0" applyBorder="0" applyAlignment="0" applyProtection="0"/>
    <xf numFmtId="0" fontId="5" fillId="0" borderId="0"/>
    <xf numFmtId="0" fontId="7" fillId="0" borderId="0"/>
    <xf numFmtId="0" fontId="8" fillId="0" borderId="0"/>
    <xf numFmtId="0" fontId="6" fillId="0" borderId="0"/>
    <xf numFmtId="164" fontId="6" fillId="0" borderId="0" applyFont="0" applyFill="0" applyBorder="0" applyAlignment="0" applyProtection="0"/>
    <xf numFmtId="0" fontId="10" fillId="0" borderId="0"/>
    <xf numFmtId="167" fontId="11" fillId="0" borderId="0">
      <protection locked="0"/>
    </xf>
    <xf numFmtId="168" fontId="11" fillId="0" borderId="0">
      <protection locked="0"/>
    </xf>
    <xf numFmtId="169" fontId="12" fillId="0" borderId="0">
      <protection locked="0"/>
    </xf>
    <xf numFmtId="170" fontId="12" fillId="0" borderId="0">
      <protection locked="0"/>
    </xf>
    <xf numFmtId="171" fontId="13" fillId="0" borderId="0">
      <protection locked="0"/>
    </xf>
    <xf numFmtId="171" fontId="14" fillId="0" borderId="0">
      <protection locked="0"/>
    </xf>
    <xf numFmtId="0" fontId="17" fillId="4" borderId="0"/>
    <xf numFmtId="0" fontId="4" fillId="0" borderId="0"/>
    <xf numFmtId="0" fontId="20" fillId="0" borderId="0"/>
    <xf numFmtId="0" fontId="3" fillId="0" borderId="0"/>
    <xf numFmtId="0" fontId="6" fillId="0" borderId="0"/>
    <xf numFmtId="0" fontId="6" fillId="0" borderId="0"/>
    <xf numFmtId="41" fontId="6" fillId="0" borderId="0" applyFont="0" applyFill="0" applyBorder="0" applyAlignment="0" applyProtection="0"/>
    <xf numFmtId="0" fontId="2" fillId="0" borderId="0"/>
    <xf numFmtId="164" fontId="6" fillId="0" borderId="0" applyFill="0" applyBorder="0" applyAlignment="0" applyProtection="0"/>
    <xf numFmtId="9" fontId="6" fillId="0" borderId="0" applyFill="0" applyBorder="0" applyAlignment="0" applyProtection="0"/>
    <xf numFmtId="0" fontId="6" fillId="0" borderId="0"/>
    <xf numFmtId="0" fontId="26" fillId="0" borderId="0"/>
    <xf numFmtId="0" fontId="6" fillId="0" borderId="0"/>
    <xf numFmtId="0" fontId="1" fillId="0" borderId="0"/>
    <xf numFmtId="41" fontId="6" fillId="0" borderId="0" applyFont="0" applyFill="0" applyBorder="0" applyAlignment="0" applyProtection="0"/>
    <xf numFmtId="0" fontId="1" fillId="0" borderId="0"/>
    <xf numFmtId="0" fontId="6" fillId="0" borderId="0"/>
    <xf numFmtId="0" fontId="6" fillId="0" borderId="0"/>
    <xf numFmtId="164" fontId="6" fillId="0" borderId="0" applyFont="0" applyFill="0" applyBorder="0" applyAlignment="0" applyProtection="0"/>
    <xf numFmtId="0" fontId="31" fillId="4" borderId="0"/>
  </cellStyleXfs>
  <cellXfs count="402">
    <xf numFmtId="0" fontId="0" fillId="0" borderId="0" xfId="0"/>
    <xf numFmtId="0" fontId="9" fillId="0" borderId="0" xfId="0" applyFont="1"/>
    <xf numFmtId="0" fontId="15" fillId="0" borderId="0" xfId="0" applyFont="1"/>
    <xf numFmtId="0" fontId="15" fillId="3" borderId="1" xfId="0" applyFont="1" applyFill="1" applyBorder="1" applyAlignment="1">
      <alignment horizontal="center" vertical="center"/>
    </xf>
    <xf numFmtId="172" fontId="15" fillId="0" borderId="1" xfId="21" applyNumberFormat="1" applyFont="1" applyBorder="1" applyAlignment="1">
      <alignment horizontal="right" vertical="center"/>
    </xf>
    <xf numFmtId="164" fontId="15" fillId="0" borderId="1" xfId="0" applyNumberFormat="1" applyFont="1" applyBorder="1" applyAlignment="1">
      <alignment horizontal="right" vertical="center"/>
    </xf>
    <xf numFmtId="0" fontId="15" fillId="0" borderId="0" xfId="0" applyFont="1" applyAlignment="1">
      <alignment horizontal="center" vertical="center"/>
    </xf>
    <xf numFmtId="172" fontId="15" fillId="0" borderId="0" xfId="21" applyNumberFormat="1" applyFont="1" applyAlignment="1">
      <alignment vertical="center"/>
    </xf>
    <xf numFmtId="172" fontId="15" fillId="0" borderId="0" xfId="0" applyNumberFormat="1" applyFont="1" applyAlignment="1">
      <alignment vertical="center"/>
    </xf>
    <xf numFmtId="0" fontId="15" fillId="0" borderId="0" xfId="0" applyFont="1" applyAlignment="1">
      <alignment vertical="center"/>
    </xf>
    <xf numFmtId="0" fontId="15" fillId="0" borderId="1" xfId="0" applyFont="1" applyBorder="1" applyAlignment="1">
      <alignment horizontal="center" vertical="center"/>
    </xf>
    <xf numFmtId="0" fontId="25" fillId="0" borderId="0" xfId="0" applyFont="1"/>
    <xf numFmtId="165" fontId="15" fillId="0" borderId="1" xfId="7" applyNumberFormat="1" applyFont="1" applyBorder="1" applyAlignment="1">
      <alignment horizontal="center" vertical="center"/>
    </xf>
    <xf numFmtId="41" fontId="15" fillId="3" borderId="1" xfId="21" applyFont="1" applyFill="1" applyBorder="1" applyAlignment="1">
      <alignment vertical="center"/>
    </xf>
    <xf numFmtId="41" fontId="22" fillId="0" borderId="7" xfId="7" applyNumberFormat="1" applyFont="1" applyBorder="1" applyAlignment="1">
      <alignment horizontal="right" vertical="center"/>
    </xf>
    <xf numFmtId="173" fontId="15" fillId="3" borderId="1" xfId="21" applyNumberFormat="1" applyFont="1" applyFill="1" applyBorder="1" applyAlignment="1">
      <alignment vertical="center"/>
    </xf>
    <xf numFmtId="0" fontId="15" fillId="0" borderId="13" xfId="0" applyFont="1" applyFill="1" applyBorder="1" applyAlignment="1">
      <alignment horizontal="center" vertical="center"/>
    </xf>
    <xf numFmtId="172" fontId="15" fillId="0" borderId="13" xfId="21" applyNumberFormat="1" applyFont="1" applyFill="1" applyBorder="1" applyAlignment="1">
      <alignment vertical="center"/>
    </xf>
    <xf numFmtId="49" fontId="15" fillId="0" borderId="1" xfId="0" applyNumberFormat="1" applyFont="1" applyBorder="1" applyAlignment="1">
      <alignment horizontal="center" vertical="center"/>
    </xf>
    <xf numFmtId="0" fontId="15" fillId="0" borderId="1" xfId="0" applyNumberFormat="1" applyFont="1" applyBorder="1" applyAlignment="1">
      <alignment horizontal="center" vertical="center"/>
    </xf>
    <xf numFmtId="49" fontId="15" fillId="0" borderId="1" xfId="0" applyNumberFormat="1" applyFont="1" applyBorder="1" applyAlignment="1">
      <alignment horizontal="center" vertical="center" wrapText="1"/>
    </xf>
    <xf numFmtId="0" fontId="15" fillId="0" borderId="1" xfId="0" applyFont="1" applyBorder="1" applyAlignment="1">
      <alignment horizontal="center" vertical="center"/>
    </xf>
    <xf numFmtId="49" fontId="15" fillId="0" borderId="1" xfId="0" applyNumberFormat="1" applyFont="1" applyBorder="1" applyAlignment="1">
      <alignment horizontal="center" vertical="center"/>
    </xf>
    <xf numFmtId="49" fontId="15" fillId="0" borderId="13" xfId="0" applyNumberFormat="1" applyFont="1" applyBorder="1" applyAlignment="1">
      <alignment horizontal="center" vertical="center"/>
    </xf>
    <xf numFmtId="49" fontId="15" fillId="0" borderId="1" xfId="0" applyNumberFormat="1" applyFont="1" applyBorder="1" applyAlignment="1">
      <alignment horizontal="center" vertical="center"/>
    </xf>
    <xf numFmtId="41" fontId="15" fillId="3" borderId="13" xfId="21" applyFont="1" applyFill="1" applyBorder="1" applyAlignment="1">
      <alignment horizontal="center" vertical="center"/>
    </xf>
    <xf numFmtId="172" fontId="15" fillId="0" borderId="13" xfId="21" applyNumberFormat="1" applyFont="1" applyBorder="1" applyAlignment="1">
      <alignment horizontal="center" vertical="center"/>
    </xf>
    <xf numFmtId="0" fontId="15" fillId="3" borderId="13" xfId="0" applyFont="1" applyFill="1" applyBorder="1" applyAlignment="1">
      <alignment horizontal="center" vertical="center"/>
    </xf>
    <xf numFmtId="0" fontId="15" fillId="0" borderId="1" xfId="0" applyFont="1" applyBorder="1" applyAlignment="1">
      <alignment horizontal="center" vertical="center"/>
    </xf>
    <xf numFmtId="41" fontId="15" fillId="3" borderId="1" xfId="21" applyFont="1" applyFill="1" applyBorder="1" applyAlignment="1">
      <alignment horizontal="center" vertical="center"/>
    </xf>
    <xf numFmtId="0" fontId="15" fillId="0" borderId="1" xfId="0" applyFont="1" applyBorder="1" applyAlignment="1">
      <alignment horizontal="center" vertical="center"/>
    </xf>
    <xf numFmtId="49" fontId="15" fillId="0" borderId="1" xfId="0" applyNumberFormat="1" applyFont="1" applyBorder="1" applyAlignment="1">
      <alignment horizontal="center" vertical="center"/>
    </xf>
    <xf numFmtId="0" fontId="15" fillId="3" borderId="13" xfId="0" applyFont="1" applyFill="1" applyBorder="1" applyAlignment="1">
      <alignment horizontal="center" vertical="center"/>
    </xf>
    <xf numFmtId="41" fontId="15" fillId="3" borderId="13" xfId="21" applyFont="1" applyFill="1" applyBorder="1" applyAlignment="1">
      <alignment horizontal="center" vertical="center"/>
    </xf>
    <xf numFmtId="41" fontId="15" fillId="3" borderId="1" xfId="21" applyFont="1" applyFill="1" applyBorder="1" applyAlignment="1">
      <alignment horizontal="center" vertical="center"/>
    </xf>
    <xf numFmtId="41" fontId="23" fillId="0" borderId="7" xfId="7" applyNumberFormat="1" applyFont="1" applyBorder="1" applyAlignment="1">
      <alignment horizontal="right" vertical="center"/>
    </xf>
    <xf numFmtId="172" fontId="15" fillId="0" borderId="1" xfId="21" applyNumberFormat="1" applyFont="1" applyBorder="1" applyAlignment="1">
      <alignment horizontal="center" vertical="center"/>
    </xf>
    <xf numFmtId="41" fontId="22" fillId="0" borderId="7" xfId="7" applyNumberFormat="1" applyFont="1" applyBorder="1" applyAlignment="1">
      <alignment horizontal="center" vertical="center"/>
    </xf>
    <xf numFmtId="41" fontId="23" fillId="0" borderId="7" xfId="7" applyNumberFormat="1" applyFont="1" applyBorder="1" applyAlignment="1">
      <alignment horizontal="center" vertical="center"/>
    </xf>
    <xf numFmtId="172" fontId="15" fillId="0" borderId="0" xfId="21" applyNumberFormat="1" applyFont="1" applyAlignment="1">
      <alignment horizontal="center" vertical="center"/>
    </xf>
    <xf numFmtId="172" fontId="15" fillId="0" borderId="0" xfId="0" applyNumberFormat="1" applyFont="1" applyAlignment="1">
      <alignment horizontal="center" vertical="center"/>
    </xf>
    <xf numFmtId="173" fontId="15" fillId="3" borderId="1" xfId="0" applyNumberFormat="1" applyFont="1" applyFill="1" applyBorder="1" applyAlignment="1">
      <alignment vertical="center"/>
    </xf>
    <xf numFmtId="173" fontId="15" fillId="0" borderId="0" xfId="0" applyNumberFormat="1" applyFont="1" applyAlignment="1">
      <alignment vertical="center"/>
    </xf>
    <xf numFmtId="0" fontId="15" fillId="0" borderId="1" xfId="0" applyFont="1" applyBorder="1" applyAlignment="1">
      <alignment horizontal="center" vertical="center"/>
    </xf>
    <xf numFmtId="0" fontId="15" fillId="0" borderId="1" xfId="0" applyFont="1" applyBorder="1" applyAlignment="1">
      <alignment horizontal="center" vertical="center"/>
    </xf>
    <xf numFmtId="0" fontId="15" fillId="0" borderId="1" xfId="0" applyFont="1" applyBorder="1" applyAlignment="1">
      <alignment horizontal="center" vertical="center"/>
    </xf>
    <xf numFmtId="49" fontId="15" fillId="0" borderId="1" xfId="0" applyNumberFormat="1" applyFont="1" applyBorder="1" applyAlignment="1">
      <alignment horizontal="center" vertical="center"/>
    </xf>
    <xf numFmtId="41" fontId="15" fillId="3" borderId="1" xfId="21" applyFont="1" applyFill="1" applyBorder="1" applyAlignment="1">
      <alignment horizontal="center" vertical="center"/>
    </xf>
    <xf numFmtId="0" fontId="15" fillId="0" borderId="1" xfId="0" applyFont="1" applyBorder="1" applyAlignment="1">
      <alignment horizontal="center" vertical="center"/>
    </xf>
    <xf numFmtId="49" fontId="15" fillId="0" borderId="1" xfId="0" applyNumberFormat="1" applyFont="1" applyBorder="1" applyAlignment="1">
      <alignment horizontal="center" vertical="center"/>
    </xf>
    <xf numFmtId="173" fontId="15" fillId="3" borderId="13" xfId="21" applyNumberFormat="1" applyFont="1" applyFill="1" applyBorder="1" applyAlignment="1">
      <alignment vertical="center"/>
    </xf>
    <xf numFmtId="49" fontId="15" fillId="0" borderId="13" xfId="0" applyNumberFormat="1" applyFont="1" applyBorder="1" applyAlignment="1">
      <alignment horizontal="center" vertical="center"/>
    </xf>
    <xf numFmtId="0" fontId="15" fillId="0" borderId="13" xfId="0" applyFont="1" applyBorder="1" applyAlignment="1">
      <alignment horizontal="center" vertical="center"/>
    </xf>
    <xf numFmtId="0" fontId="15" fillId="3" borderId="13" xfId="0" applyFont="1" applyFill="1" applyBorder="1" applyAlignment="1">
      <alignment horizontal="center" vertical="center"/>
    </xf>
    <xf numFmtId="172" fontId="15" fillId="0" borderId="13" xfId="21" applyNumberFormat="1" applyFont="1" applyBorder="1" applyAlignment="1">
      <alignment horizontal="center" vertical="center"/>
    </xf>
    <xf numFmtId="49" fontId="16" fillId="0" borderId="1" xfId="0" applyNumberFormat="1" applyFont="1" applyBorder="1" applyAlignment="1">
      <alignment horizontal="left" vertical="center"/>
    </xf>
    <xf numFmtId="49" fontId="16" fillId="0" borderId="2" xfId="0" applyNumberFormat="1" applyFont="1" applyBorder="1" applyAlignment="1">
      <alignment horizontal="left" vertical="center"/>
    </xf>
    <xf numFmtId="0" fontId="15" fillId="0" borderId="2" xfId="0" applyFont="1" applyBorder="1" applyAlignment="1">
      <alignment horizontal="center" vertical="center"/>
    </xf>
    <xf numFmtId="172" fontId="15" fillId="0" borderId="12" xfId="21" applyNumberFormat="1" applyFont="1" applyBorder="1" applyAlignment="1">
      <alignment horizontal="right" vertical="center"/>
    </xf>
    <xf numFmtId="0" fontId="15" fillId="3" borderId="9" xfId="0" applyFont="1" applyFill="1" applyBorder="1" applyAlignment="1">
      <alignment horizontal="center" vertical="center"/>
    </xf>
    <xf numFmtId="173" fontId="15" fillId="3" borderId="9" xfId="21" applyNumberFormat="1" applyFont="1" applyFill="1" applyBorder="1" applyAlignment="1">
      <alignment vertical="center"/>
    </xf>
    <xf numFmtId="172" fontId="15" fillId="3" borderId="9" xfId="21" applyNumberFormat="1" applyFont="1" applyFill="1" applyBorder="1" applyAlignment="1">
      <alignment vertical="center"/>
    </xf>
    <xf numFmtId="41" fontId="15" fillId="0" borderId="13" xfId="21" applyNumberFormat="1" applyFont="1" applyFill="1" applyBorder="1" applyAlignment="1">
      <alignment vertical="center"/>
    </xf>
    <xf numFmtId="49" fontId="16" fillId="0" borderId="12" xfId="0" applyNumberFormat="1" applyFont="1" applyBorder="1" applyAlignment="1">
      <alignment horizontal="left" vertical="center"/>
    </xf>
    <xf numFmtId="49" fontId="15" fillId="0" borderId="1" xfId="0" applyNumberFormat="1" applyFont="1" applyFill="1" applyBorder="1" applyAlignment="1">
      <alignment horizontal="center" vertical="center"/>
    </xf>
    <xf numFmtId="173" fontId="15" fillId="0" borderId="13" xfId="21" applyNumberFormat="1" applyFont="1" applyFill="1" applyBorder="1" applyAlignment="1">
      <alignment vertical="center"/>
    </xf>
    <xf numFmtId="173" fontId="15" fillId="3" borderId="1" xfId="21" applyNumberFormat="1" applyFont="1" applyFill="1" applyBorder="1" applyAlignment="1">
      <alignment horizontal="center" vertical="center"/>
    </xf>
    <xf numFmtId="0" fontId="15" fillId="0" borderId="2" xfId="0" applyFont="1" applyBorder="1" applyAlignment="1">
      <alignment horizontal="center" vertical="center"/>
    </xf>
    <xf numFmtId="41" fontId="23" fillId="0" borderId="1" xfId="21" applyFont="1" applyBorder="1" applyAlignment="1">
      <alignment horizontal="right" vertical="center"/>
    </xf>
    <xf numFmtId="0" fontId="0" fillId="0" borderId="0" xfId="0" applyAlignment="1">
      <alignment horizontal="center" vertical="center"/>
    </xf>
    <xf numFmtId="0" fontId="15" fillId="0" borderId="2" xfId="0" applyFont="1" applyBorder="1" applyAlignment="1">
      <alignment horizontal="center" vertical="center"/>
    </xf>
    <xf numFmtId="0" fontId="15" fillId="0" borderId="2" xfId="0" applyFont="1" applyBorder="1" applyAlignment="1">
      <alignment horizontal="center" vertical="center"/>
    </xf>
    <xf numFmtId="49" fontId="16" fillId="0" borderId="1" xfId="0" applyNumberFormat="1" applyFont="1" applyBorder="1" applyAlignment="1">
      <alignment vertical="center"/>
    </xf>
    <xf numFmtId="49" fontId="16" fillId="0" borderId="2" xfId="0" applyNumberFormat="1" applyFont="1" applyBorder="1" applyAlignment="1">
      <alignment vertical="center"/>
    </xf>
    <xf numFmtId="0" fontId="15" fillId="3" borderId="1" xfId="0" applyNumberFormat="1" applyFont="1" applyFill="1" applyBorder="1" applyAlignment="1">
      <alignment horizontal="center" vertical="center"/>
    </xf>
    <xf numFmtId="172" fontId="15" fillId="3" borderId="1" xfId="21" applyNumberFormat="1" applyFont="1" applyFill="1" applyBorder="1" applyAlignment="1" applyProtection="1">
      <alignment vertical="center"/>
      <protection locked="0"/>
    </xf>
    <xf numFmtId="172" fontId="15" fillId="3" borderId="9" xfId="21" applyNumberFormat="1" applyFont="1" applyFill="1" applyBorder="1" applyAlignment="1" applyProtection="1">
      <alignment vertical="center"/>
      <protection locked="0"/>
    </xf>
    <xf numFmtId="172" fontId="15" fillId="0" borderId="13" xfId="21" applyNumberFormat="1" applyFont="1" applyFill="1" applyBorder="1" applyAlignment="1" applyProtection="1">
      <alignment vertical="center"/>
      <protection locked="0"/>
    </xf>
    <xf numFmtId="172" fontId="21" fillId="3" borderId="1" xfId="21" applyNumberFormat="1" applyFont="1" applyFill="1" applyBorder="1" applyAlignment="1" applyProtection="1">
      <alignment horizontal="center" vertical="center"/>
      <protection locked="0"/>
    </xf>
    <xf numFmtId="172" fontId="21" fillId="3" borderId="13" xfId="21" applyNumberFormat="1" applyFont="1" applyFill="1" applyBorder="1" applyAlignment="1" applyProtection="1">
      <alignment horizontal="center" vertical="center"/>
      <protection locked="0"/>
    </xf>
    <xf numFmtId="172" fontId="15" fillId="3" borderId="1" xfId="21" applyNumberFormat="1" applyFont="1" applyFill="1" applyBorder="1" applyAlignment="1" applyProtection="1">
      <alignment horizontal="center" vertical="center"/>
      <protection locked="0"/>
    </xf>
    <xf numFmtId="0" fontId="15" fillId="0" borderId="1" xfId="0" applyFont="1" applyBorder="1" applyAlignment="1" applyProtection="1">
      <alignment horizontal="center" vertical="center"/>
      <protection locked="0"/>
    </xf>
    <xf numFmtId="164" fontId="15" fillId="3" borderId="1" xfId="7" applyFont="1" applyFill="1" applyBorder="1" applyAlignment="1" applyProtection="1">
      <alignment horizontal="center" vertical="center"/>
      <protection locked="0"/>
    </xf>
    <xf numFmtId="0" fontId="22" fillId="0" borderId="0" xfId="0" applyFont="1" applyFill="1" applyAlignment="1"/>
    <xf numFmtId="0" fontId="15" fillId="0" borderId="0" xfId="20" applyFont="1" applyFill="1"/>
    <xf numFmtId="0" fontId="15" fillId="0" borderId="0" xfId="20" applyFont="1" applyFill="1" applyAlignment="1">
      <alignment vertical="center"/>
    </xf>
    <xf numFmtId="0" fontId="15" fillId="0" borderId="13" xfId="20" applyFont="1" applyFill="1" applyBorder="1" applyAlignment="1">
      <alignment horizontal="center" vertical="center"/>
    </xf>
    <xf numFmtId="0" fontId="15" fillId="0" borderId="1" xfId="28" applyFont="1" applyFill="1" applyBorder="1" applyAlignment="1">
      <alignment horizontal="center" vertical="center"/>
    </xf>
    <xf numFmtId="41" fontId="15" fillId="0" borderId="1" xfId="29" applyFont="1" applyFill="1" applyBorder="1" applyAlignment="1">
      <alignment horizontal="center" vertical="center"/>
    </xf>
    <xf numFmtId="172" fontId="21" fillId="0" borderId="1" xfId="21" applyNumberFormat="1" applyFont="1" applyFill="1" applyBorder="1" applyAlignment="1" applyProtection="1">
      <alignment horizontal="center" vertical="center"/>
      <protection locked="0"/>
    </xf>
    <xf numFmtId="0" fontId="15" fillId="0" borderId="1" xfId="20" applyFont="1" applyFill="1" applyBorder="1" applyAlignment="1">
      <alignment horizontal="center" vertical="center"/>
    </xf>
    <xf numFmtId="41" fontId="15" fillId="0" borderId="1" xfId="29" applyFont="1" applyFill="1" applyBorder="1" applyAlignment="1" applyProtection="1">
      <alignment vertical="center"/>
      <protection locked="0"/>
    </xf>
    <xf numFmtId="0" fontId="15" fillId="0" borderId="1" xfId="28" applyFont="1" applyFill="1" applyBorder="1" applyAlignment="1">
      <alignment horizontal="left" vertical="center" wrapText="1"/>
    </xf>
    <xf numFmtId="0" fontId="15" fillId="0" borderId="1" xfId="15" applyFont="1" applyFill="1" applyBorder="1" applyAlignment="1">
      <alignment horizontal="center" vertical="center"/>
    </xf>
    <xf numFmtId="41" fontId="26" fillId="0" borderId="1" xfId="29" applyFont="1" applyFill="1" applyBorder="1" applyAlignment="1" applyProtection="1">
      <alignment vertical="center" shrinkToFit="1"/>
      <protection locked="0"/>
    </xf>
    <xf numFmtId="164" fontId="15" fillId="0" borderId="0" xfId="20" applyNumberFormat="1" applyFont="1" applyFill="1" applyAlignment="1">
      <alignment vertical="center"/>
    </xf>
    <xf numFmtId="174" fontId="15" fillId="0" borderId="0" xfId="20" applyNumberFormat="1" applyFont="1" applyFill="1"/>
    <xf numFmtId="172" fontId="15" fillId="0" borderId="1" xfId="21" applyNumberFormat="1" applyFont="1" applyFill="1" applyBorder="1" applyAlignment="1" applyProtection="1">
      <alignment vertical="center"/>
      <protection locked="0"/>
    </xf>
    <xf numFmtId="41" fontId="15" fillId="0" borderId="0" xfId="20" applyNumberFormat="1" applyFont="1" applyFill="1" applyAlignment="1">
      <alignment vertical="center"/>
    </xf>
    <xf numFmtId="172" fontId="15" fillId="0" borderId="1" xfId="21" applyNumberFormat="1" applyFont="1" applyFill="1" applyBorder="1" applyAlignment="1" applyProtection="1">
      <alignment horizontal="center" vertical="center"/>
      <protection locked="0"/>
    </xf>
    <xf numFmtId="41" fontId="16" fillId="0" borderId="1" xfId="29" applyFont="1" applyFill="1" applyBorder="1" applyAlignment="1">
      <alignment horizontal="center" vertical="center"/>
    </xf>
    <xf numFmtId="41" fontId="23" fillId="0" borderId="7" xfId="7" applyNumberFormat="1" applyFont="1" applyFill="1" applyBorder="1" applyAlignment="1">
      <alignment horizontal="right" vertical="center"/>
    </xf>
    <xf numFmtId="165" fontId="15" fillId="0" borderId="0" xfId="0" applyNumberFormat="1" applyFont="1" applyFill="1" applyAlignment="1">
      <alignment vertical="center"/>
    </xf>
    <xf numFmtId="41" fontId="22" fillId="0" borderId="7" xfId="7" applyNumberFormat="1" applyFont="1" applyFill="1" applyBorder="1" applyAlignment="1">
      <alignment horizontal="right" vertical="center"/>
    </xf>
    <xf numFmtId="0" fontId="15" fillId="0" borderId="0" xfId="0" applyFont="1" applyFill="1" applyAlignment="1">
      <alignment vertical="center"/>
    </xf>
    <xf numFmtId="0" fontId="15" fillId="0" borderId="0" xfId="0" applyFont="1" applyFill="1"/>
    <xf numFmtId="0" fontId="16" fillId="0" borderId="1" xfId="20" applyFont="1" applyFill="1" applyBorder="1" applyAlignment="1">
      <alignment horizontal="center" vertical="center"/>
    </xf>
    <xf numFmtId="0" fontId="16" fillId="0" borderId="13" xfId="15" applyFont="1" applyFill="1" applyBorder="1" applyAlignment="1">
      <alignment vertical="center"/>
    </xf>
    <xf numFmtId="0" fontId="16" fillId="0" borderId="1" xfId="15" applyFont="1" applyFill="1" applyBorder="1" applyAlignment="1">
      <alignment horizontal="center" vertical="center"/>
    </xf>
    <xf numFmtId="0" fontId="15" fillId="0" borderId="13" xfId="20" applyFont="1" applyFill="1" applyBorder="1" applyAlignment="1">
      <alignment horizontal="justify" vertical="center" wrapText="1"/>
    </xf>
    <xf numFmtId="0" fontId="15" fillId="0" borderId="14" xfId="20" applyFont="1" applyFill="1" applyBorder="1" applyAlignment="1">
      <alignment vertical="center"/>
    </xf>
    <xf numFmtId="0" fontId="15" fillId="0" borderId="10" xfId="20" applyFont="1" applyFill="1" applyBorder="1" applyAlignment="1">
      <alignment vertical="center"/>
    </xf>
    <xf numFmtId="0" fontId="15" fillId="0" borderId="8" xfId="20" applyFont="1" applyFill="1" applyBorder="1" applyAlignment="1">
      <alignment horizontal="justify" vertical="center" wrapText="1"/>
    </xf>
    <xf numFmtId="0" fontId="15" fillId="0" borderId="6" xfId="20" applyFont="1" applyFill="1" applyBorder="1" applyAlignment="1">
      <alignment vertical="center"/>
    </xf>
    <xf numFmtId="0" fontId="15" fillId="0" borderId="7" xfId="20" applyFont="1" applyFill="1" applyBorder="1" applyAlignment="1">
      <alignment vertical="center"/>
    </xf>
    <xf numFmtId="0" fontId="15" fillId="0" borderId="5" xfId="20" applyFont="1" applyFill="1" applyBorder="1" applyAlignment="1">
      <alignment horizontal="justify" vertical="center" wrapText="1"/>
    </xf>
    <xf numFmtId="0" fontId="16" fillId="0" borderId="1" xfId="15" applyFont="1" applyFill="1" applyBorder="1" applyAlignment="1">
      <alignment horizontal="justify" vertical="center" wrapText="1"/>
    </xf>
    <xf numFmtId="41" fontId="15" fillId="0" borderId="1" xfId="29" applyFont="1" applyFill="1" applyBorder="1" applyAlignment="1" applyProtection="1">
      <alignment horizontal="center" vertical="center"/>
      <protection locked="0"/>
    </xf>
    <xf numFmtId="0" fontId="15" fillId="0" borderId="1" xfId="15" applyFont="1" applyFill="1" applyBorder="1" applyAlignment="1">
      <alignment horizontal="justify" vertical="center" wrapText="1"/>
    </xf>
    <xf numFmtId="0" fontId="15" fillId="0" borderId="1" xfId="15" applyFont="1" applyFill="1" applyBorder="1" applyAlignment="1">
      <alignment horizontal="center"/>
    </xf>
    <xf numFmtId="41" fontId="15" fillId="0" borderId="1" xfId="29" applyFont="1" applyFill="1" applyBorder="1" applyAlignment="1">
      <alignment horizontal="center"/>
    </xf>
    <xf numFmtId="41" fontId="15" fillId="0" borderId="1" xfId="29" applyFont="1" applyFill="1" applyBorder="1" applyAlignment="1" applyProtection="1">
      <alignment horizontal="center"/>
      <protection locked="0"/>
    </xf>
    <xf numFmtId="0" fontId="15" fillId="0" borderId="0" xfId="15" applyFont="1" applyFill="1" applyAlignment="1">
      <alignment horizontal="justify" vertical="top" wrapText="1"/>
    </xf>
    <xf numFmtId="0" fontId="21" fillId="0" borderId="1" xfId="0" applyFont="1" applyFill="1" applyBorder="1" applyAlignment="1">
      <alignment horizontal="left" vertical="center" wrapText="1"/>
    </xf>
    <xf numFmtId="1" fontId="15" fillId="0" borderId="0" xfId="20" applyNumberFormat="1" applyFont="1" applyFill="1"/>
    <xf numFmtId="1" fontId="15" fillId="0" borderId="0" xfId="20" applyNumberFormat="1" applyFont="1" applyFill="1" applyAlignment="1">
      <alignment vertical="center"/>
    </xf>
    <xf numFmtId="0" fontId="32" fillId="0" borderId="1" xfId="0" applyFont="1" applyFill="1" applyBorder="1" applyAlignment="1">
      <alignment horizontal="left" vertical="center" wrapText="1"/>
    </xf>
    <xf numFmtId="0" fontId="16" fillId="0" borderId="1" xfId="15" applyFont="1" applyFill="1" applyBorder="1" applyAlignment="1">
      <alignment horizontal="left" vertical="center"/>
    </xf>
    <xf numFmtId="41" fontId="16" fillId="0" borderId="1" xfId="29" applyFont="1" applyFill="1" applyBorder="1" applyAlignment="1" applyProtection="1">
      <alignment horizontal="center" vertical="center"/>
      <protection locked="0"/>
    </xf>
    <xf numFmtId="41" fontId="15" fillId="0" borderId="0" xfId="20" applyNumberFormat="1" applyFont="1" applyFill="1"/>
    <xf numFmtId="166" fontId="15" fillId="0" borderId="14" xfId="15" applyNumberFormat="1" applyFont="1" applyFill="1" applyBorder="1" applyAlignment="1">
      <alignment vertical="center"/>
    </xf>
    <xf numFmtId="166" fontId="15" fillId="0" borderId="10" xfId="15" applyNumberFormat="1" applyFont="1" applyFill="1" applyBorder="1" applyAlignment="1">
      <alignment vertical="center"/>
    </xf>
    <xf numFmtId="165" fontId="15" fillId="0" borderId="0" xfId="7" applyNumberFormat="1" applyFont="1" applyFill="1" applyAlignment="1">
      <alignment vertical="center"/>
    </xf>
    <xf numFmtId="0" fontId="15" fillId="0" borderId="2" xfId="15" applyFont="1" applyFill="1" applyBorder="1" applyAlignment="1">
      <alignment horizontal="center" vertical="center"/>
    </xf>
    <xf numFmtId="41" fontId="15" fillId="0" borderId="9" xfId="29" applyFont="1" applyFill="1" applyBorder="1" applyAlignment="1">
      <alignment horizontal="center" vertical="center"/>
    </xf>
    <xf numFmtId="41" fontId="15" fillId="0" borderId="9" xfId="29" applyFont="1" applyFill="1" applyBorder="1" applyAlignment="1" applyProtection="1">
      <alignment horizontal="center" vertical="center"/>
      <protection locked="0"/>
    </xf>
    <xf numFmtId="41" fontId="15" fillId="0" borderId="12" xfId="29" applyFont="1" applyFill="1" applyBorder="1" applyAlignment="1">
      <alignment horizontal="center" vertical="center"/>
    </xf>
    <xf numFmtId="0" fontId="15" fillId="0" borderId="1" xfId="15" applyFont="1" applyFill="1" applyBorder="1" applyAlignment="1">
      <alignment horizontal="left" vertical="center" wrapText="1"/>
    </xf>
    <xf numFmtId="0" fontId="15" fillId="0" borderId="5" xfId="20" applyFont="1" applyFill="1" applyBorder="1" applyAlignment="1">
      <alignment horizontal="center" vertical="center"/>
    </xf>
    <xf numFmtId="0" fontId="16" fillId="0" borderId="1" xfId="15" applyFont="1" applyFill="1" applyBorder="1" applyAlignment="1">
      <alignment vertical="center" wrapText="1"/>
    </xf>
    <xf numFmtId="0" fontId="15" fillId="0" borderId="1" xfId="0" applyFont="1" applyFill="1" applyBorder="1" applyAlignment="1">
      <alignment horizontal="center"/>
    </xf>
    <xf numFmtId="0" fontId="15" fillId="0" borderId="1" xfId="0" applyFont="1" applyFill="1" applyBorder="1" applyAlignment="1">
      <alignment horizontal="center" vertical="center"/>
    </xf>
    <xf numFmtId="0" fontId="16" fillId="0" borderId="1" xfId="15" applyFont="1" applyFill="1" applyBorder="1" applyAlignment="1">
      <alignment horizontal="justify" vertical="center"/>
    </xf>
    <xf numFmtId="166" fontId="15" fillId="0" borderId="6" xfId="15" applyNumberFormat="1" applyFont="1" applyFill="1" applyBorder="1" applyAlignment="1">
      <alignment vertical="center"/>
    </xf>
    <xf numFmtId="166" fontId="15" fillId="0" borderId="7" xfId="15" applyNumberFormat="1" applyFont="1" applyFill="1" applyBorder="1" applyAlignment="1">
      <alignment vertical="center"/>
    </xf>
    <xf numFmtId="0" fontId="15" fillId="0" borderId="0" xfId="20" applyFont="1" applyFill="1" applyAlignment="1">
      <alignment horizontal="left" vertical="center"/>
    </xf>
    <xf numFmtId="2" fontId="16" fillId="0" borderId="1" xfId="15" applyNumberFormat="1" applyFont="1" applyFill="1" applyBorder="1" applyAlignment="1">
      <alignment vertical="center"/>
    </xf>
    <xf numFmtId="0" fontId="15" fillId="0" borderId="1" xfId="15" applyNumberFormat="1" applyFont="1" applyFill="1" applyBorder="1" applyAlignment="1">
      <alignment horizontal="left" vertical="center" wrapText="1"/>
    </xf>
    <xf numFmtId="0" fontId="16" fillId="0" borderId="20" xfId="15" applyNumberFormat="1" applyFont="1" applyFill="1" applyBorder="1" applyAlignment="1">
      <alignment vertical="center"/>
    </xf>
    <xf numFmtId="0" fontId="15" fillId="0" borderId="21" xfId="15" applyNumberFormat="1" applyFont="1" applyFill="1" applyBorder="1" applyAlignment="1">
      <alignment vertical="center"/>
    </xf>
    <xf numFmtId="0" fontId="15" fillId="0" borderId="21" xfId="15" applyNumberFormat="1" applyFont="1" applyFill="1" applyBorder="1" applyAlignment="1" applyProtection="1">
      <alignment vertical="center"/>
      <protection locked="0"/>
    </xf>
    <xf numFmtId="0" fontId="15" fillId="0" borderId="22" xfId="15" applyNumberFormat="1" applyFont="1" applyFill="1" applyBorder="1" applyAlignment="1">
      <alignment vertical="center"/>
    </xf>
    <xf numFmtId="0" fontId="15" fillId="0" borderId="25" xfId="15" applyNumberFormat="1" applyFont="1" applyFill="1" applyBorder="1" applyAlignment="1">
      <alignment horizontal="justify" vertical="center" wrapText="1"/>
    </xf>
    <xf numFmtId="0" fontId="15" fillId="0" borderId="25" xfId="0" applyFont="1" applyFill="1" applyBorder="1" applyAlignment="1">
      <alignment horizontal="center" vertical="center" wrapText="1"/>
    </xf>
    <xf numFmtId="0" fontId="15" fillId="0" borderId="25" xfId="15" applyNumberFormat="1" applyFont="1" applyFill="1" applyBorder="1" applyAlignment="1">
      <alignment horizontal="center" vertical="center"/>
    </xf>
    <xf numFmtId="0" fontId="15" fillId="0" borderId="25" xfId="0" applyFont="1" applyFill="1" applyBorder="1" applyAlignment="1" applyProtection="1">
      <alignment horizontal="center" vertical="center" wrapText="1"/>
      <protection locked="0"/>
    </xf>
    <xf numFmtId="0" fontId="15" fillId="0" borderId="14" xfId="15" applyNumberFormat="1" applyFont="1" applyFill="1" applyBorder="1" applyAlignment="1">
      <alignment vertical="top"/>
    </xf>
    <xf numFmtId="0" fontId="15" fillId="0" borderId="0" xfId="15" applyNumberFormat="1" applyFont="1" applyFill="1" applyBorder="1" applyAlignment="1">
      <alignment vertical="top"/>
    </xf>
    <xf numFmtId="0" fontId="15" fillId="0" borderId="1" xfId="15" applyNumberFormat="1" applyFont="1" applyFill="1" applyBorder="1" applyAlignment="1">
      <alignment horizontal="justify" vertical="top" wrapText="1"/>
    </xf>
    <xf numFmtId="0" fontId="15" fillId="0" borderId="1" xfId="15" applyNumberFormat="1" applyFont="1" applyFill="1" applyBorder="1" applyAlignment="1">
      <alignment horizontal="center" vertical="top"/>
    </xf>
    <xf numFmtId="1" fontId="15" fillId="0" borderId="1" xfId="15" applyNumberFormat="1" applyFont="1" applyFill="1" applyBorder="1" applyAlignment="1">
      <alignment horizontal="center" vertical="top"/>
    </xf>
    <xf numFmtId="3" fontId="15" fillId="0" borderId="1" xfId="15" applyNumberFormat="1" applyFont="1" applyFill="1" applyBorder="1" applyProtection="1">
      <protection locked="0"/>
    </xf>
    <xf numFmtId="3" fontId="15" fillId="0" borderId="1" xfId="15" applyNumberFormat="1" applyFont="1" applyFill="1" applyBorder="1" applyAlignment="1">
      <alignment vertical="center"/>
    </xf>
    <xf numFmtId="1" fontId="15" fillId="0" borderId="1" xfId="0" applyNumberFormat="1" applyFont="1" applyFill="1" applyBorder="1" applyAlignment="1" applyProtection="1">
      <alignment horizontal="right" wrapText="1"/>
      <protection locked="0"/>
    </xf>
    <xf numFmtId="0" fontId="15" fillId="0" borderId="29" xfId="15" applyNumberFormat="1" applyFont="1" applyFill="1" applyBorder="1" applyAlignment="1">
      <alignment vertical="top"/>
    </xf>
    <xf numFmtId="0" fontId="15" fillId="0" borderId="30" xfId="15" applyNumberFormat="1" applyFont="1" applyFill="1" applyBorder="1" applyAlignment="1">
      <alignment vertical="top"/>
    </xf>
    <xf numFmtId="0" fontId="15" fillId="0" borderId="26" xfId="15" applyNumberFormat="1" applyFont="1" applyFill="1" applyBorder="1" applyAlignment="1">
      <alignment horizontal="justify" vertical="top" wrapText="1"/>
    </xf>
    <xf numFmtId="0" fontId="15" fillId="0" borderId="26" xfId="15" applyNumberFormat="1" applyFont="1" applyFill="1" applyBorder="1" applyAlignment="1">
      <alignment horizontal="center" vertical="center"/>
    </xf>
    <xf numFmtId="0" fontId="15" fillId="0" borderId="0" xfId="15" applyNumberFormat="1" applyFont="1" applyFill="1" applyBorder="1" applyAlignment="1">
      <alignment horizontal="center" vertical="center"/>
    </xf>
    <xf numFmtId="3" fontId="15" fillId="0" borderId="26" xfId="15" applyNumberFormat="1" applyFont="1" applyFill="1" applyBorder="1" applyAlignment="1" applyProtection="1">
      <alignment vertical="center"/>
      <protection locked="0"/>
    </xf>
    <xf numFmtId="3" fontId="15" fillId="0" borderId="26" xfId="15" applyNumberFormat="1" applyFont="1" applyFill="1" applyBorder="1" applyAlignment="1">
      <alignment vertical="center"/>
    </xf>
    <xf numFmtId="0" fontId="15" fillId="0" borderId="1" xfId="15" applyNumberFormat="1" applyFont="1" applyFill="1" applyBorder="1" applyAlignment="1">
      <alignment horizontal="justify" vertical="center" wrapText="1"/>
    </xf>
    <xf numFmtId="0" fontId="15" fillId="0" borderId="1" xfId="15" applyNumberFormat="1" applyFont="1" applyFill="1" applyBorder="1" applyAlignment="1">
      <alignment horizontal="center" vertical="center"/>
    </xf>
    <xf numFmtId="1" fontId="15" fillId="0" borderId="1" xfId="15" applyNumberFormat="1" applyFont="1" applyFill="1" applyBorder="1" applyAlignment="1">
      <alignment horizontal="center" vertical="center"/>
    </xf>
    <xf numFmtId="3" fontId="15" fillId="0" borderId="1" xfId="15" applyNumberFormat="1" applyFont="1" applyFill="1" applyBorder="1" applyAlignment="1" applyProtection="1">
      <alignment vertical="center"/>
      <protection locked="0"/>
    </xf>
    <xf numFmtId="0" fontId="16" fillId="0" borderId="26" xfId="15" applyNumberFormat="1" applyFont="1" applyFill="1" applyBorder="1" applyAlignment="1">
      <alignment horizontal="justify" vertical="center" wrapText="1"/>
    </xf>
    <xf numFmtId="0" fontId="16" fillId="0" borderId="2" xfId="20" applyFont="1" applyFill="1" applyBorder="1" applyAlignment="1">
      <alignment vertical="center"/>
    </xf>
    <xf numFmtId="3" fontId="15" fillId="0" borderId="13" xfId="15" applyNumberFormat="1" applyFont="1" applyFill="1" applyBorder="1" applyAlignment="1">
      <alignment vertical="center"/>
    </xf>
    <xf numFmtId="41" fontId="15" fillId="0" borderId="1" xfId="29" applyFont="1" applyFill="1" applyBorder="1" applyAlignment="1" applyProtection="1">
      <alignment horizontal="center" vertical="center" wrapText="1"/>
      <protection locked="0"/>
    </xf>
    <xf numFmtId="41" fontId="15" fillId="0" borderId="1" xfId="29" applyFont="1" applyFill="1" applyBorder="1" applyAlignment="1">
      <alignment horizontal="center" vertical="center" wrapText="1"/>
    </xf>
    <xf numFmtId="0" fontId="16" fillId="0" borderId="1" xfId="15" applyNumberFormat="1" applyFont="1" applyFill="1" applyBorder="1" applyAlignment="1">
      <alignment vertical="center"/>
    </xf>
    <xf numFmtId="41" fontId="15" fillId="0" borderId="1" xfId="29" applyFont="1" applyFill="1" applyBorder="1" applyAlignment="1">
      <alignment horizontal="center" wrapText="1"/>
    </xf>
    <xf numFmtId="0" fontId="15" fillId="0" borderId="1" xfId="20" applyFont="1" applyFill="1" applyBorder="1" applyAlignment="1">
      <alignment vertical="center" wrapText="1"/>
    </xf>
    <xf numFmtId="41" fontId="15" fillId="0" borderId="1" xfId="21" applyFont="1" applyFill="1" applyBorder="1" applyAlignment="1">
      <alignment horizontal="center" vertical="center"/>
    </xf>
    <xf numFmtId="41" fontId="15" fillId="0" borderId="1" xfId="21" applyFont="1" applyFill="1" applyBorder="1" applyAlignment="1" applyProtection="1">
      <alignment horizontal="center" vertical="center"/>
      <protection locked="0"/>
    </xf>
    <xf numFmtId="0" fontId="15" fillId="0" borderId="1" xfId="20" applyFont="1" applyFill="1" applyBorder="1" applyAlignment="1">
      <alignment horizontal="left" vertical="center" wrapText="1"/>
    </xf>
    <xf numFmtId="0" fontId="21" fillId="0" borderId="1" xfId="20" applyFont="1" applyFill="1" applyBorder="1" applyAlignment="1">
      <alignment horizontal="left" vertical="center" wrapText="1"/>
    </xf>
    <xf numFmtId="0" fontId="15" fillId="0" borderId="6" xfId="15" applyFont="1" applyFill="1" applyBorder="1" applyAlignment="1">
      <alignment horizontal="center" vertical="top"/>
    </xf>
    <xf numFmtId="0" fontId="15" fillId="0" borderId="7" xfId="15" applyFont="1" applyFill="1" applyBorder="1" applyAlignment="1">
      <alignment horizontal="center" vertical="top"/>
    </xf>
    <xf numFmtId="0" fontId="15" fillId="0" borderId="0" xfId="20" applyFont="1" applyFill="1" applyAlignment="1">
      <alignment horizontal="center" vertical="center"/>
    </xf>
    <xf numFmtId="0" fontId="28" fillId="0" borderId="27" xfId="27" applyFont="1" applyFill="1" applyBorder="1" applyAlignment="1">
      <alignment horizontal="justify" vertical="center" wrapText="1"/>
    </xf>
    <xf numFmtId="1" fontId="15" fillId="0" borderId="32" xfId="34" applyNumberFormat="1" applyFont="1" applyFill="1" applyBorder="1" applyAlignment="1">
      <alignment horizontal="center" vertical="center"/>
    </xf>
    <xf numFmtId="0" fontId="15" fillId="0" borderId="23" xfId="34" applyFont="1" applyFill="1" applyBorder="1" applyAlignment="1">
      <alignment horizontal="right" vertical="center"/>
    </xf>
    <xf numFmtId="3" fontId="15" fillId="0" borderId="25" xfId="34" applyNumberFormat="1" applyFont="1" applyFill="1" applyBorder="1" applyAlignment="1">
      <alignment horizontal="right" vertical="center"/>
    </xf>
    <xf numFmtId="0" fontId="15" fillId="0" borderId="6" xfId="27" applyFont="1" applyFill="1" applyBorder="1" applyAlignment="1">
      <alignment vertical="center"/>
    </xf>
    <xf numFmtId="0" fontId="15" fillId="0" borderId="7" xfId="27" applyFont="1" applyFill="1" applyBorder="1" applyAlignment="1">
      <alignment vertical="center"/>
    </xf>
    <xf numFmtId="0" fontId="15" fillId="0" borderId="23" xfId="34" applyFont="1" applyFill="1" applyBorder="1" applyAlignment="1">
      <alignment horizontal="center" vertical="center"/>
    </xf>
    <xf numFmtId="3" fontId="15" fillId="0" borderId="25" xfId="34" applyNumberFormat="1" applyFont="1" applyFill="1" applyBorder="1" applyAlignment="1" applyProtection="1">
      <alignment horizontal="right" vertical="center"/>
      <protection locked="0"/>
    </xf>
    <xf numFmtId="0" fontId="15" fillId="0" borderId="14" xfId="27" applyFont="1" applyFill="1" applyBorder="1" applyAlignment="1">
      <alignment vertical="center"/>
    </xf>
    <xf numFmtId="0" fontId="15" fillId="0" borderId="10" xfId="27" applyFont="1" applyFill="1" applyBorder="1" applyAlignment="1">
      <alignment vertical="center"/>
    </xf>
    <xf numFmtId="0" fontId="16" fillId="0" borderId="24" xfId="34" applyFont="1" applyFill="1" applyBorder="1" applyAlignment="1">
      <alignment horizontal="justify" vertical="center" wrapText="1"/>
    </xf>
    <xf numFmtId="165" fontId="15" fillId="0" borderId="0" xfId="20" applyNumberFormat="1" applyFont="1" applyFill="1" applyAlignment="1">
      <alignment vertical="center"/>
    </xf>
    <xf numFmtId="0" fontId="15" fillId="0" borderId="28" xfId="34" applyFont="1" applyFill="1" applyBorder="1" applyAlignment="1">
      <alignment horizontal="justify" vertical="center" wrapText="1"/>
    </xf>
    <xf numFmtId="0" fontId="15" fillId="0" borderId="32" xfId="34" applyFont="1" applyFill="1" applyBorder="1" applyAlignment="1">
      <alignment horizontal="center" vertical="center"/>
    </xf>
    <xf numFmtId="0" fontId="15" fillId="0" borderId="25" xfId="27" applyFont="1" applyFill="1" applyBorder="1" applyAlignment="1">
      <alignment horizontal="right" vertical="center"/>
    </xf>
    <xf numFmtId="165" fontId="15" fillId="0" borderId="25" xfId="7" applyNumberFormat="1" applyFont="1" applyFill="1" applyBorder="1" applyAlignment="1" applyProtection="1">
      <alignment horizontal="right" vertical="center"/>
      <protection locked="0"/>
    </xf>
    <xf numFmtId="0" fontId="15" fillId="0" borderId="35" xfId="34" applyFont="1" applyFill="1" applyBorder="1" applyAlignment="1">
      <alignment horizontal="center" vertical="center"/>
    </xf>
    <xf numFmtId="0" fontId="15" fillId="0" borderId="36" xfId="34" applyFont="1" applyFill="1" applyBorder="1" applyAlignment="1">
      <alignment horizontal="right" vertical="center"/>
    </xf>
    <xf numFmtId="3" fontId="15" fillId="0" borderId="36" xfId="27" applyNumberFormat="1" applyFont="1" applyFill="1" applyBorder="1" applyAlignment="1" applyProtection="1">
      <alignment horizontal="right" vertical="center"/>
      <protection locked="0"/>
    </xf>
    <xf numFmtId="0" fontId="23" fillId="2" borderId="1" xfId="0" applyFont="1" applyFill="1" applyBorder="1" applyAlignment="1" applyProtection="1">
      <alignment horizontal="center" vertical="center" wrapText="1"/>
      <protection locked="0"/>
    </xf>
    <xf numFmtId="0" fontId="16" fillId="2" borderId="1" xfId="0" applyFont="1" applyFill="1" applyBorder="1" applyAlignment="1" applyProtection="1">
      <alignment horizontal="center" vertical="center"/>
    </xf>
    <xf numFmtId="0" fontId="15" fillId="2" borderId="1" xfId="0" applyFont="1" applyFill="1" applyBorder="1" applyAlignment="1" applyProtection="1">
      <alignment horizontal="left" vertical="center" wrapText="1" indent="1"/>
    </xf>
    <xf numFmtId="165" fontId="15" fillId="2" borderId="1" xfId="7" applyNumberFormat="1" applyFont="1" applyFill="1" applyBorder="1" applyAlignment="1" applyProtection="1">
      <alignment vertical="center" wrapText="1"/>
    </xf>
    <xf numFmtId="165" fontId="15" fillId="0" borderId="1" xfId="7" applyNumberFormat="1" applyFont="1" applyBorder="1" applyAlignment="1" applyProtection="1">
      <alignment vertical="center"/>
    </xf>
    <xf numFmtId="165" fontId="15" fillId="2" borderId="1" xfId="7" applyNumberFormat="1" applyFont="1" applyFill="1" applyBorder="1" applyAlignment="1" applyProtection="1">
      <alignment horizontal="center" vertical="center" wrapText="1"/>
    </xf>
    <xf numFmtId="165" fontId="15" fillId="2" borderId="1" xfId="7" applyNumberFormat="1" applyFont="1" applyFill="1" applyBorder="1" applyAlignment="1" applyProtection="1">
      <alignment horizontal="right" vertical="center" indent="1"/>
    </xf>
    <xf numFmtId="0" fontId="15" fillId="2" borderId="1" xfId="0" applyFont="1" applyFill="1" applyBorder="1" applyAlignment="1" applyProtection="1">
      <alignment horizontal="left" vertical="center" indent="1"/>
    </xf>
    <xf numFmtId="165" fontId="15" fillId="2" borderId="1" xfId="7" applyNumberFormat="1" applyFont="1" applyFill="1" applyBorder="1" applyAlignment="1" applyProtection="1">
      <alignment horizontal="center" vertical="center"/>
    </xf>
    <xf numFmtId="165" fontId="16" fillId="2" borderId="1" xfId="7" applyNumberFormat="1" applyFont="1" applyFill="1" applyBorder="1" applyAlignment="1" applyProtection="1">
      <alignment horizontal="center" vertical="center"/>
    </xf>
    <xf numFmtId="165" fontId="22" fillId="0" borderId="1" xfId="7" applyNumberFormat="1" applyFont="1" applyBorder="1" applyAlignment="1" applyProtection="1">
      <alignment vertical="center"/>
    </xf>
    <xf numFmtId="0" fontId="15" fillId="0" borderId="1" xfId="28" applyFont="1" applyFill="1" applyBorder="1" applyAlignment="1">
      <alignment horizontal="center" vertical="center"/>
    </xf>
    <xf numFmtId="0" fontId="15" fillId="0" borderId="1" xfId="20" applyFont="1" applyFill="1" applyBorder="1" applyAlignment="1">
      <alignment horizontal="center" vertical="center"/>
    </xf>
    <xf numFmtId="41" fontId="15" fillId="0" borderId="1" xfId="29" applyFont="1" applyFill="1" applyBorder="1" applyAlignment="1">
      <alignment horizontal="center" vertical="center"/>
    </xf>
    <xf numFmtId="0" fontId="23" fillId="0" borderId="2" xfId="0" applyFont="1" applyBorder="1" applyAlignment="1">
      <alignment horizontal="centerContinuous" vertical="center" wrapText="1"/>
    </xf>
    <xf numFmtId="0" fontId="23" fillId="0" borderId="9" xfId="0" applyFont="1" applyBorder="1" applyAlignment="1">
      <alignment horizontal="centerContinuous" vertical="center" wrapText="1"/>
    </xf>
    <xf numFmtId="0" fontId="23" fillId="0" borderId="12" xfId="0" applyFont="1" applyBorder="1" applyAlignment="1">
      <alignment horizontal="centerContinuous" vertical="center" wrapText="1"/>
    </xf>
    <xf numFmtId="0" fontId="22" fillId="0" borderId="0" xfId="0" applyFont="1" applyAlignment="1">
      <alignment horizontal="centerContinuous"/>
    </xf>
    <xf numFmtId="0" fontId="23" fillId="0" borderId="2" xfId="0" applyFont="1" applyBorder="1" applyAlignment="1">
      <alignment horizontal="centerContinuous"/>
    </xf>
    <xf numFmtId="0" fontId="23" fillId="0" borderId="9" xfId="0" applyFont="1" applyBorder="1" applyAlignment="1">
      <alignment horizontal="centerContinuous"/>
    </xf>
    <xf numFmtId="0" fontId="23" fillId="0" borderId="12" xfId="0" applyFont="1" applyBorder="1" applyAlignment="1">
      <alignment horizontal="centerContinuous"/>
    </xf>
    <xf numFmtId="0" fontId="23" fillId="0" borderId="2" xfId="0" applyFont="1" applyBorder="1" applyAlignment="1">
      <alignment horizontal="left"/>
    </xf>
    <xf numFmtId="0" fontId="23" fillId="0" borderId="9" xfId="0" applyFont="1" applyBorder="1" applyAlignment="1">
      <alignment horizontal="left"/>
    </xf>
    <xf numFmtId="0" fontId="23" fillId="0" borderId="12" xfId="0" applyFont="1" applyBorder="1" applyAlignment="1">
      <alignment horizontal="left"/>
    </xf>
    <xf numFmtId="0" fontId="23" fillId="3" borderId="2" xfId="28" applyFont="1" applyFill="1" applyBorder="1" applyAlignment="1">
      <alignment horizontal="centerContinuous" vertical="center"/>
    </xf>
    <xf numFmtId="0" fontId="23" fillId="3" borderId="9" xfId="28" applyFont="1" applyFill="1" applyBorder="1" applyAlignment="1">
      <alignment horizontal="centerContinuous" vertical="center"/>
    </xf>
    <xf numFmtId="0" fontId="23" fillId="3" borderId="12" xfId="28" applyFont="1" applyFill="1" applyBorder="1" applyAlignment="1">
      <alignment horizontal="centerContinuous" vertical="center"/>
    </xf>
    <xf numFmtId="0" fontId="23" fillId="0" borderId="6" xfId="0" applyFont="1" applyBorder="1" applyAlignment="1">
      <alignment horizontal="centerContinuous" vertical="center"/>
    </xf>
    <xf numFmtId="0" fontId="23" fillId="0" borderId="11" xfId="0" applyFont="1" applyBorder="1" applyAlignment="1">
      <alignment horizontal="centerContinuous" vertical="center"/>
    </xf>
    <xf numFmtId="0" fontId="23" fillId="0" borderId="7" xfId="0" applyFont="1" applyBorder="1" applyAlignment="1">
      <alignment horizontal="centerContinuous" vertical="center"/>
    </xf>
    <xf numFmtId="0" fontId="22" fillId="0" borderId="6" xfId="0" applyFont="1" applyBorder="1" applyAlignment="1">
      <alignment horizontal="centerContinuous" vertical="center"/>
    </xf>
    <xf numFmtId="0" fontId="22" fillId="0" borderId="11" xfId="0" applyFont="1" applyBorder="1" applyAlignment="1">
      <alignment horizontal="centerContinuous" vertical="center"/>
    </xf>
    <xf numFmtId="0" fontId="22" fillId="0" borderId="7" xfId="0" applyFont="1" applyBorder="1" applyAlignment="1">
      <alignment horizontal="centerContinuous" vertical="center"/>
    </xf>
    <xf numFmtId="0" fontId="23" fillId="3" borderId="2" xfId="20" applyFont="1" applyFill="1" applyBorder="1" applyAlignment="1">
      <alignment horizontal="centerContinuous" vertical="center" wrapText="1"/>
    </xf>
    <xf numFmtId="0" fontId="23" fillId="3" borderId="9" xfId="20" applyFont="1" applyFill="1" applyBorder="1" applyAlignment="1">
      <alignment horizontal="centerContinuous" vertical="center" wrapText="1"/>
    </xf>
    <xf numFmtId="0" fontId="23" fillId="3" borderId="12" xfId="20" applyFont="1" applyFill="1" applyBorder="1" applyAlignment="1">
      <alignment horizontal="centerContinuous" vertical="center" wrapText="1"/>
    </xf>
    <xf numFmtId="0" fontId="22" fillId="0" borderId="6" xfId="0" applyFont="1" applyBorder="1" applyAlignment="1">
      <alignment horizontal="centerContinuous" vertical="center" wrapText="1"/>
    </xf>
    <xf numFmtId="0" fontId="22" fillId="0" borderId="11" xfId="0" applyFont="1" applyBorder="1" applyAlignment="1">
      <alignment horizontal="centerContinuous" vertical="center" wrapText="1"/>
    </xf>
    <xf numFmtId="0" fontId="22" fillId="0" borderId="7" xfId="0" applyFont="1" applyBorder="1" applyAlignment="1">
      <alignment horizontal="centerContinuous" vertical="center" wrapText="1"/>
    </xf>
    <xf numFmtId="0" fontId="23" fillId="3" borderId="2" xfId="28" applyFont="1" applyFill="1" applyBorder="1" applyAlignment="1">
      <alignment horizontal="centerContinuous"/>
    </xf>
    <xf numFmtId="0" fontId="23" fillId="3" borderId="9" xfId="28" applyFont="1" applyFill="1" applyBorder="1" applyAlignment="1">
      <alignment horizontal="centerContinuous"/>
    </xf>
    <xf numFmtId="0" fontId="23" fillId="3" borderId="12" xfId="28" applyFont="1" applyFill="1" applyBorder="1" applyAlignment="1">
      <alignment horizontal="centerContinuous"/>
    </xf>
    <xf numFmtId="0" fontId="23" fillId="0" borderId="6" xfId="0" applyFont="1" applyBorder="1" applyAlignment="1">
      <alignment horizontal="centerContinuous"/>
    </xf>
    <xf numFmtId="0" fontId="23" fillId="0" borderId="11" xfId="0" applyFont="1" applyBorder="1" applyAlignment="1">
      <alignment horizontal="centerContinuous"/>
    </xf>
    <xf numFmtId="0" fontId="23" fillId="0" borderId="7" xfId="0" applyFont="1" applyBorder="1" applyAlignment="1">
      <alignment horizontal="centerContinuous"/>
    </xf>
    <xf numFmtId="0" fontId="22" fillId="0" borderId="6" xfId="0" applyFont="1" applyBorder="1" applyAlignment="1">
      <alignment horizontal="centerContinuous"/>
    </xf>
    <xf numFmtId="0" fontId="22" fillId="0" borderId="11" xfId="0" applyFont="1" applyBorder="1" applyAlignment="1">
      <alignment horizontal="centerContinuous"/>
    </xf>
    <xf numFmtId="0" fontId="22" fillId="0" borderId="7" xfId="0" applyFont="1" applyBorder="1" applyAlignment="1">
      <alignment horizontal="centerContinuous"/>
    </xf>
    <xf numFmtId="0" fontId="23" fillId="3" borderId="2" xfId="20" applyFont="1" applyFill="1" applyBorder="1" applyAlignment="1">
      <alignment horizontal="centerContinuous"/>
    </xf>
    <xf numFmtId="0" fontId="23" fillId="3" borderId="9" xfId="20" applyFont="1" applyFill="1" applyBorder="1" applyAlignment="1">
      <alignment horizontal="centerContinuous"/>
    </xf>
    <xf numFmtId="0" fontId="23" fillId="3" borderId="12" xfId="20" applyFont="1" applyFill="1" applyBorder="1" applyAlignment="1">
      <alignment horizontal="centerContinuous"/>
    </xf>
    <xf numFmtId="0" fontId="22" fillId="0" borderId="0" xfId="0" applyFont="1" applyFill="1" applyBorder="1" applyAlignment="1">
      <alignment horizontal="centerContinuous"/>
    </xf>
    <xf numFmtId="0" fontId="22" fillId="0" borderId="0" xfId="20" applyFont="1" applyFill="1" applyBorder="1" applyAlignment="1">
      <alignment horizontal="centerContinuous"/>
    </xf>
    <xf numFmtId="0" fontId="23" fillId="0" borderId="2" xfId="20" applyFont="1" applyFill="1" applyBorder="1" applyAlignment="1">
      <alignment horizontal="centerContinuous"/>
    </xf>
    <xf numFmtId="0" fontId="23" fillId="0" borderId="9" xfId="20" applyFont="1" applyFill="1" applyBorder="1" applyAlignment="1">
      <alignment horizontal="centerContinuous"/>
    </xf>
    <xf numFmtId="0" fontId="23" fillId="0" borderId="12" xfId="20" applyFont="1" applyFill="1" applyBorder="1" applyAlignment="1">
      <alignment horizontal="centerContinuous"/>
    </xf>
    <xf numFmtId="0" fontId="22" fillId="0" borderId="2" xfId="28" applyFont="1" applyFill="1" applyBorder="1" applyAlignment="1">
      <alignment horizontal="centerContinuous"/>
    </xf>
    <xf numFmtId="0" fontId="22" fillId="0" borderId="9" xfId="28" applyFont="1" applyFill="1" applyBorder="1" applyAlignment="1">
      <alignment horizontal="centerContinuous"/>
    </xf>
    <xf numFmtId="0" fontId="22" fillId="0" borderId="12" xfId="28" applyFont="1" applyFill="1" applyBorder="1" applyAlignment="1">
      <alignment horizontal="centerContinuous"/>
    </xf>
    <xf numFmtId="0" fontId="23" fillId="0" borderId="1" xfId="0" applyFont="1" applyBorder="1" applyAlignment="1">
      <alignment horizontal="centerContinuous"/>
    </xf>
    <xf numFmtId="0" fontId="15" fillId="0" borderId="0" xfId="20" applyFont="1" applyFill="1" applyBorder="1" applyAlignment="1">
      <alignment vertical="center"/>
    </xf>
    <xf numFmtId="0" fontId="15" fillId="0" borderId="0" xfId="20" applyFont="1" applyFill="1" applyBorder="1"/>
    <xf numFmtId="0" fontId="16" fillId="0" borderId="1" xfId="20" applyFont="1" applyFill="1" applyBorder="1" applyAlignment="1">
      <alignment horizontal="center" vertical="center" wrapText="1"/>
    </xf>
    <xf numFmtId="0" fontId="23" fillId="0" borderId="1" xfId="15" applyFont="1" applyFill="1" applyBorder="1" applyAlignment="1">
      <alignment horizontal="center" vertical="center"/>
    </xf>
    <xf numFmtId="0" fontId="23" fillId="0" borderId="1" xfId="15" applyFont="1" applyFill="1" applyBorder="1" applyAlignment="1">
      <alignment horizontal="center" vertical="center" wrapText="1"/>
    </xf>
    <xf numFmtId="165" fontId="16" fillId="0" borderId="1" xfId="15" applyNumberFormat="1" applyFont="1" applyFill="1" applyBorder="1" applyAlignment="1">
      <alignment horizontal="center" vertical="center" wrapText="1"/>
    </xf>
    <xf numFmtId="0" fontId="23" fillId="0" borderId="1" xfId="19" applyFont="1" applyFill="1" applyBorder="1" applyAlignment="1">
      <alignment horizontal="centerContinuous"/>
    </xf>
    <xf numFmtId="0" fontId="23" fillId="0" borderId="1" xfId="19" applyFont="1" applyFill="1" applyBorder="1" applyAlignment="1">
      <alignment horizontal="left"/>
    </xf>
    <xf numFmtId="0" fontId="23" fillId="0" borderId="2" xfId="28" applyFont="1" applyFill="1" applyBorder="1" applyAlignment="1">
      <alignment horizontal="centerContinuous" vertical="center"/>
    </xf>
    <xf numFmtId="0" fontId="23" fillId="0" borderId="9" xfId="28" applyFont="1" applyFill="1" applyBorder="1" applyAlignment="1">
      <alignment horizontal="centerContinuous" vertical="center"/>
    </xf>
    <xf numFmtId="0" fontId="23" fillId="0" borderId="12" xfId="28" applyFont="1" applyFill="1" applyBorder="1" applyAlignment="1">
      <alignment horizontal="centerContinuous" vertical="center"/>
    </xf>
    <xf numFmtId="0" fontId="23" fillId="0" borderId="6" xfId="0" applyFont="1" applyFill="1" applyBorder="1" applyAlignment="1">
      <alignment horizontal="centerContinuous" vertical="center"/>
    </xf>
    <xf numFmtId="0" fontId="23" fillId="0" borderId="11" xfId="0" applyFont="1" applyFill="1" applyBorder="1" applyAlignment="1">
      <alignment horizontal="centerContinuous" vertical="center"/>
    </xf>
    <xf numFmtId="0" fontId="23" fillId="0" borderId="7" xfId="0" applyFont="1" applyFill="1" applyBorder="1" applyAlignment="1">
      <alignment horizontal="centerContinuous" vertical="center"/>
    </xf>
    <xf numFmtId="0" fontId="22" fillId="0" borderId="6" xfId="0" applyFont="1" applyFill="1" applyBorder="1" applyAlignment="1">
      <alignment horizontal="centerContinuous" vertical="center"/>
    </xf>
    <xf numFmtId="0" fontId="22" fillId="0" borderId="11" xfId="0" applyFont="1" applyFill="1" applyBorder="1" applyAlignment="1">
      <alignment horizontal="centerContinuous" vertical="center"/>
    </xf>
    <xf numFmtId="0" fontId="22" fillId="0" borderId="7" xfId="0" applyFont="1" applyFill="1" applyBorder="1" applyAlignment="1">
      <alignment horizontal="centerContinuous" vertical="center"/>
    </xf>
    <xf numFmtId="41" fontId="15" fillId="0" borderId="1" xfId="29" applyFont="1" applyFill="1" applyBorder="1" applyAlignment="1">
      <alignment horizontal="center" vertical="center"/>
    </xf>
    <xf numFmtId="41" fontId="15" fillId="0" borderId="1" xfId="29" applyFont="1" applyFill="1" applyBorder="1" applyAlignment="1">
      <alignment horizontal="center" vertical="center" wrapText="1"/>
    </xf>
    <xf numFmtId="0" fontId="24" fillId="0" borderId="0" xfId="0" applyFont="1" applyAlignment="1">
      <alignment horizontal="center" vertical="center"/>
    </xf>
    <xf numFmtId="0" fontId="24" fillId="0" borderId="11" xfId="0" applyFont="1" applyBorder="1" applyAlignment="1">
      <alignment horizontal="center" vertical="center"/>
    </xf>
    <xf numFmtId="0" fontId="22" fillId="0" borderId="17" xfId="0" applyFont="1" applyBorder="1" applyAlignment="1" applyProtection="1">
      <alignment horizontal="center" vertical="center"/>
    </xf>
    <xf numFmtId="0" fontId="22" fillId="0" borderId="15" xfId="0" applyFont="1" applyBorder="1" applyAlignment="1" applyProtection="1">
      <alignment horizontal="center" vertical="center"/>
    </xf>
    <xf numFmtId="0" fontId="22" fillId="0" borderId="16" xfId="0" applyFont="1" applyBorder="1" applyAlignment="1" applyProtection="1">
      <alignment horizontal="center" vertical="center"/>
    </xf>
    <xf numFmtId="49" fontId="16" fillId="0" borderId="1" xfId="0" applyNumberFormat="1" applyFont="1" applyBorder="1" applyAlignment="1">
      <alignment horizontal="left" vertical="center"/>
    </xf>
    <xf numFmtId="49" fontId="16" fillId="0" borderId="2" xfId="0" applyNumberFormat="1" applyFont="1" applyBorder="1" applyAlignment="1">
      <alignment horizontal="left" vertical="center"/>
    </xf>
    <xf numFmtId="0" fontId="15" fillId="0" borderId="2" xfId="0" applyFont="1" applyBorder="1" applyAlignment="1" applyProtection="1">
      <alignment horizontal="left" vertical="center" wrapText="1"/>
      <protection hidden="1"/>
    </xf>
    <xf numFmtId="0" fontId="15" fillId="0" borderId="12" xfId="0" applyFont="1" applyBorder="1" applyAlignment="1" applyProtection="1">
      <alignment horizontal="left" vertical="center" wrapText="1"/>
      <protection hidden="1"/>
    </xf>
    <xf numFmtId="0" fontId="15" fillId="0" borderId="2" xfId="0" applyFont="1" applyBorder="1" applyAlignment="1">
      <alignment horizontal="left" vertical="center" wrapText="1"/>
    </xf>
    <xf numFmtId="0" fontId="15" fillId="0" borderId="12" xfId="0" applyFont="1" applyBorder="1" applyAlignment="1">
      <alignment horizontal="left" vertical="center" wrapText="1"/>
    </xf>
    <xf numFmtId="0" fontId="15" fillId="0" borderId="3" xfId="0" applyFont="1" applyBorder="1" applyAlignment="1">
      <alignment horizontal="left" vertical="center" wrapText="1"/>
    </xf>
    <xf numFmtId="0" fontId="15" fillId="0" borderId="4" xfId="0" applyFont="1" applyBorder="1" applyAlignment="1">
      <alignment horizontal="left" vertical="center" wrapText="1"/>
    </xf>
    <xf numFmtId="0" fontId="15" fillId="0" borderId="9" xfId="0" applyFont="1" applyBorder="1" applyAlignment="1" applyProtection="1">
      <alignment horizontal="left" vertical="center" wrapText="1"/>
      <protection hidden="1"/>
    </xf>
    <xf numFmtId="49" fontId="16" fillId="0" borderId="9" xfId="0" applyNumberFormat="1" applyFont="1" applyBorder="1" applyAlignment="1">
      <alignment horizontal="left" vertical="center"/>
    </xf>
    <xf numFmtId="0" fontId="23" fillId="0" borderId="13" xfId="0" applyFont="1" applyBorder="1" applyAlignment="1">
      <alignment horizontal="center" vertical="center" wrapText="1"/>
    </xf>
    <xf numFmtId="0" fontId="23" fillId="0" borderId="5"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23" fillId="0" borderId="6" xfId="0" applyFont="1" applyBorder="1" applyAlignment="1">
      <alignment horizontal="center" vertical="center" wrapText="1"/>
    </xf>
    <xf numFmtId="0" fontId="23" fillId="0" borderId="7" xfId="0" applyFont="1" applyBorder="1" applyAlignment="1">
      <alignment horizontal="center" vertical="center" wrapText="1"/>
    </xf>
    <xf numFmtId="172" fontId="23" fillId="0" borderId="13" xfId="21" applyNumberFormat="1" applyFont="1" applyBorder="1" applyAlignment="1">
      <alignment horizontal="center" vertical="center" wrapText="1"/>
    </xf>
    <xf numFmtId="172" fontId="23" fillId="0" borderId="5" xfId="21" applyNumberFormat="1" applyFont="1" applyBorder="1" applyAlignment="1">
      <alignment horizontal="center" vertical="center" wrapText="1"/>
    </xf>
    <xf numFmtId="173" fontId="23" fillId="0" borderId="13" xfId="21" applyNumberFormat="1" applyFont="1" applyBorder="1" applyAlignment="1">
      <alignment horizontal="center" vertical="center" wrapText="1"/>
    </xf>
    <xf numFmtId="173" fontId="23" fillId="0" borderId="5" xfId="21" applyNumberFormat="1" applyFont="1" applyBorder="1" applyAlignment="1">
      <alignment horizontal="center" vertical="center" wrapText="1"/>
    </xf>
    <xf numFmtId="0" fontId="15" fillId="0" borderId="12" xfId="0" applyFont="1" applyBorder="1" applyAlignment="1">
      <alignment horizontal="left"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2" xfId="5" applyFont="1" applyFill="1" applyBorder="1" applyAlignment="1">
      <alignment horizontal="justify" vertical="center" wrapText="1"/>
    </xf>
    <xf numFmtId="0" fontId="15" fillId="0" borderId="12" xfId="5" applyFont="1" applyFill="1" applyBorder="1" applyAlignment="1">
      <alignment horizontal="justify" vertical="center" wrapText="1"/>
    </xf>
    <xf numFmtId="0" fontId="15" fillId="3" borderId="2" xfId="0" applyFont="1" applyFill="1" applyBorder="1" applyAlignment="1">
      <alignment horizontal="left" vertical="center" wrapText="1"/>
    </xf>
    <xf numFmtId="0" fontId="15" fillId="3" borderId="12" xfId="0" applyFont="1" applyFill="1" applyBorder="1" applyAlignment="1">
      <alignment horizontal="left" vertical="center" wrapText="1"/>
    </xf>
    <xf numFmtId="0" fontId="15" fillId="0" borderId="2" xfId="0" applyFont="1" applyBorder="1" applyAlignment="1">
      <alignment horizontal="left" vertical="center"/>
    </xf>
    <xf numFmtId="0" fontId="16" fillId="0" borderId="2" xfId="5" applyFont="1" applyBorder="1" applyAlignment="1">
      <alignment horizontal="justify" vertical="center" wrapText="1"/>
    </xf>
    <xf numFmtId="0" fontId="15" fillId="0" borderId="12" xfId="5" applyFont="1" applyBorder="1" applyAlignment="1">
      <alignment horizontal="justify" vertical="center" wrapText="1"/>
    </xf>
    <xf numFmtId="0" fontId="15" fillId="0" borderId="2" xfId="5" applyFont="1" applyBorder="1" applyAlignment="1">
      <alignment horizontal="justify" vertical="center" wrapText="1"/>
    </xf>
    <xf numFmtId="0" fontId="15" fillId="0" borderId="14" xfId="0" applyFont="1" applyBorder="1" applyAlignment="1">
      <alignment horizontal="center" vertical="center"/>
    </xf>
    <xf numFmtId="0" fontId="15" fillId="0" borderId="10"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15" fillId="0" borderId="2" xfId="0" applyFont="1" applyBorder="1" applyAlignment="1">
      <alignment horizontal="center" vertical="center"/>
    </xf>
    <xf numFmtId="0" fontId="15" fillId="0" borderId="12" xfId="0" applyFont="1" applyBorder="1" applyAlignment="1">
      <alignment horizontal="center" vertical="center"/>
    </xf>
    <xf numFmtId="41" fontId="23" fillId="0" borderId="13" xfId="21" applyFont="1" applyBorder="1" applyAlignment="1">
      <alignment horizontal="center" vertical="center" wrapText="1"/>
    </xf>
    <xf numFmtId="41" fontId="23" fillId="0" borderId="5" xfId="21" applyFont="1" applyBorder="1" applyAlignment="1">
      <alignment horizontal="center" vertical="center" wrapText="1"/>
    </xf>
    <xf numFmtId="0" fontId="15" fillId="0" borderId="1" xfId="0" applyFont="1" applyBorder="1" applyAlignment="1">
      <alignment horizontal="left" vertical="center" wrapText="1"/>
    </xf>
    <xf numFmtId="0" fontId="16" fillId="0" borderId="1" xfId="15" applyFont="1" applyFill="1" applyBorder="1" applyAlignment="1">
      <alignment horizontal="center" vertical="center"/>
    </xf>
    <xf numFmtId="0" fontId="23" fillId="0" borderId="18" xfId="20" applyFont="1" applyFill="1" applyBorder="1" applyAlignment="1">
      <alignment horizontal="left" vertical="center"/>
    </xf>
    <xf numFmtId="0" fontId="23" fillId="0" borderId="31" xfId="20" applyFont="1" applyFill="1" applyBorder="1" applyAlignment="1">
      <alignment horizontal="left" vertical="center"/>
    </xf>
    <xf numFmtId="0" fontId="15" fillId="0" borderId="3" xfId="27" applyFont="1" applyFill="1" applyBorder="1" applyAlignment="1">
      <alignment horizontal="center" vertical="top"/>
    </xf>
    <xf numFmtId="0" fontId="15" fillId="0" borderId="4" xfId="27" applyFont="1" applyFill="1" applyBorder="1" applyAlignment="1">
      <alignment horizontal="center" vertical="top"/>
    </xf>
    <xf numFmtId="0" fontId="15" fillId="0" borderId="13" xfId="20" applyFont="1" applyFill="1" applyBorder="1" applyAlignment="1">
      <alignment horizontal="center" vertical="center"/>
    </xf>
    <xf numFmtId="0" fontId="15" fillId="0" borderId="5" xfId="20" applyFont="1" applyFill="1" applyBorder="1" applyAlignment="1">
      <alignment horizontal="center" vertical="center"/>
    </xf>
    <xf numFmtId="0" fontId="15" fillId="0" borderId="25" xfId="34" applyFont="1" applyFill="1" applyBorder="1" applyAlignment="1">
      <alignment horizontal="center" vertical="center"/>
    </xf>
    <xf numFmtId="0" fontId="15" fillId="0" borderId="34" xfId="34" applyFont="1" applyFill="1" applyBorder="1" applyAlignment="1">
      <alignment horizontal="center" vertical="center"/>
    </xf>
    <xf numFmtId="0" fontId="15" fillId="0" borderId="25" xfId="34" applyFont="1" applyFill="1" applyBorder="1" applyAlignment="1">
      <alignment horizontal="right" vertical="center"/>
    </xf>
    <xf numFmtId="0" fontId="15" fillId="0" borderId="34" xfId="34" applyFont="1" applyFill="1" applyBorder="1" applyAlignment="1">
      <alignment horizontal="right" vertical="center"/>
    </xf>
    <xf numFmtId="3" fontId="15" fillId="0" borderId="25" xfId="34" applyNumberFormat="1" applyFont="1" applyFill="1" applyBorder="1" applyAlignment="1" applyProtection="1">
      <alignment horizontal="right" vertical="center"/>
      <protection locked="0"/>
    </xf>
    <xf numFmtId="3" fontId="15" fillId="0" borderId="34" xfId="34" applyNumberFormat="1" applyFont="1" applyFill="1" applyBorder="1" applyAlignment="1" applyProtection="1">
      <alignment horizontal="right" vertical="center"/>
      <protection locked="0"/>
    </xf>
    <xf numFmtId="3" fontId="15" fillId="0" borderId="33" xfId="34" applyNumberFormat="1" applyFont="1" applyFill="1" applyBorder="1" applyAlignment="1">
      <alignment horizontal="right" vertical="center"/>
    </xf>
    <xf numFmtId="3" fontId="15" fillId="0" borderId="34" xfId="34" applyNumberFormat="1" applyFont="1" applyFill="1" applyBorder="1" applyAlignment="1">
      <alignment horizontal="right" vertical="center"/>
    </xf>
    <xf numFmtId="41" fontId="15" fillId="0" borderId="13" xfId="29" applyFont="1" applyFill="1" applyBorder="1" applyAlignment="1">
      <alignment horizontal="center" vertical="center" wrapText="1"/>
    </xf>
    <xf numFmtId="41" fontId="15" fillId="0" borderId="5" xfId="29" applyFont="1" applyFill="1" applyBorder="1" applyAlignment="1">
      <alignment horizontal="center" vertical="center" wrapText="1"/>
    </xf>
    <xf numFmtId="0" fontId="15" fillId="0" borderId="1" xfId="20" applyFont="1" applyFill="1" applyBorder="1" applyAlignment="1">
      <alignment horizontal="center" vertical="center"/>
    </xf>
    <xf numFmtId="0" fontId="15" fillId="0" borderId="3" xfId="15" applyFont="1" applyFill="1" applyBorder="1" applyAlignment="1">
      <alignment horizontal="center" vertical="top"/>
    </xf>
    <xf numFmtId="0" fontId="15" fillId="0" borderId="4" xfId="15" applyFont="1" applyFill="1" applyBorder="1" applyAlignment="1">
      <alignment horizontal="center" vertical="top"/>
    </xf>
    <xf numFmtId="0" fontId="15" fillId="0" borderId="14" xfId="15" applyFont="1" applyFill="1" applyBorder="1" applyAlignment="1">
      <alignment horizontal="center" vertical="top"/>
    </xf>
    <xf numFmtId="0" fontId="15" fillId="0" borderId="10" xfId="15" applyFont="1" applyFill="1" applyBorder="1" applyAlignment="1">
      <alignment horizontal="center" vertical="top"/>
    </xf>
    <xf numFmtId="0" fontId="15" fillId="0" borderId="6" xfId="15" applyFont="1" applyFill="1" applyBorder="1" applyAlignment="1">
      <alignment horizontal="center" vertical="top"/>
    </xf>
    <xf numFmtId="0" fontId="15" fillId="0" borderId="7" xfId="15" applyFont="1" applyFill="1" applyBorder="1" applyAlignment="1">
      <alignment horizontal="center" vertical="top"/>
    </xf>
    <xf numFmtId="0" fontId="15" fillId="0" borderId="1" xfId="15" applyFont="1" applyFill="1" applyBorder="1" applyAlignment="1">
      <alignment horizontal="center" vertical="center"/>
    </xf>
    <xf numFmtId="41" fontId="15" fillId="0" borderId="1" xfId="29" applyFont="1" applyFill="1" applyBorder="1" applyAlignment="1">
      <alignment horizontal="center" vertical="center"/>
    </xf>
    <xf numFmtId="0" fontId="15" fillId="0" borderId="23" xfId="15" applyNumberFormat="1" applyFont="1" applyFill="1" applyBorder="1" applyAlignment="1">
      <alignment horizontal="center" vertical="top"/>
    </xf>
    <xf numFmtId="0" fontId="15" fillId="0" borderId="24" xfId="15" applyNumberFormat="1" applyFont="1" applyFill="1" applyBorder="1" applyAlignment="1">
      <alignment horizontal="center" vertical="top"/>
    </xf>
    <xf numFmtId="0" fontId="15" fillId="0" borderId="14" xfId="15" applyNumberFormat="1" applyFont="1" applyFill="1" applyBorder="1" applyAlignment="1">
      <alignment horizontal="center" vertical="top"/>
    </xf>
    <xf numFmtId="0" fontId="15" fillId="0" borderId="0" xfId="15" applyNumberFormat="1" applyFont="1" applyFill="1" applyBorder="1" applyAlignment="1">
      <alignment horizontal="center" vertical="top"/>
    </xf>
    <xf numFmtId="41" fontId="15" fillId="0" borderId="1" xfId="29" applyFont="1" applyFill="1" applyBorder="1" applyAlignment="1" applyProtection="1">
      <alignment horizontal="center" vertical="center"/>
      <protection locked="0"/>
    </xf>
    <xf numFmtId="0" fontId="15" fillId="0" borderId="8" xfId="20" applyFont="1" applyFill="1" applyBorder="1" applyAlignment="1">
      <alignment horizontal="center" vertical="center"/>
    </xf>
    <xf numFmtId="166" fontId="15" fillId="0" borderId="3" xfId="15" applyNumberFormat="1" applyFont="1" applyFill="1" applyBorder="1" applyAlignment="1">
      <alignment horizontal="center" vertical="top"/>
    </xf>
    <xf numFmtId="166" fontId="15" fillId="0" borderId="4" xfId="15" applyNumberFormat="1" applyFont="1" applyFill="1" applyBorder="1" applyAlignment="1">
      <alignment horizontal="center" vertical="top"/>
    </xf>
    <xf numFmtId="165" fontId="15" fillId="0" borderId="1" xfId="7" applyNumberFormat="1" applyFont="1" applyFill="1" applyBorder="1" applyAlignment="1">
      <alignment horizontal="center" vertical="center"/>
    </xf>
    <xf numFmtId="0" fontId="15" fillId="0" borderId="3" xfId="20" applyFont="1" applyFill="1" applyBorder="1" applyAlignment="1">
      <alignment horizontal="center" vertical="top"/>
    </xf>
    <xf numFmtId="0" fontId="15" fillId="0" borderId="4" xfId="20" applyFont="1" applyFill="1" applyBorder="1" applyAlignment="1">
      <alignment horizontal="center" vertical="top"/>
    </xf>
    <xf numFmtId="0" fontId="15" fillId="0" borderId="14" xfId="20" applyFont="1" applyFill="1" applyBorder="1" applyAlignment="1">
      <alignment horizontal="center" vertical="top"/>
    </xf>
    <xf numFmtId="0" fontId="15" fillId="0" borderId="10" xfId="20" applyFont="1" applyFill="1" applyBorder="1" applyAlignment="1">
      <alignment horizontal="center" vertical="top"/>
    </xf>
    <xf numFmtId="0" fontId="15" fillId="0" borderId="12" xfId="15" applyFont="1" applyFill="1" applyBorder="1" applyAlignment="1">
      <alignment horizontal="center" vertical="center"/>
    </xf>
    <xf numFmtId="0" fontId="15" fillId="0" borderId="1" xfId="28" applyFont="1" applyFill="1" applyBorder="1" applyAlignment="1">
      <alignment horizontal="center" vertical="center"/>
    </xf>
    <xf numFmtId="0" fontId="23" fillId="0" borderId="1" xfId="28" applyFont="1" applyFill="1" applyBorder="1" applyAlignment="1">
      <alignment horizontal="center" vertical="center" wrapText="1"/>
    </xf>
    <xf numFmtId="0" fontId="23" fillId="0" borderId="2" xfId="19" applyFont="1" applyFill="1" applyBorder="1" applyAlignment="1">
      <alignment horizontal="left" vertical="center"/>
    </xf>
    <xf numFmtId="0" fontId="23" fillId="0" borderId="9" xfId="19" applyFont="1" applyFill="1" applyBorder="1" applyAlignment="1">
      <alignment horizontal="left" vertical="center"/>
    </xf>
    <xf numFmtId="0" fontId="23" fillId="0" borderId="12" xfId="19" applyFont="1" applyFill="1" applyBorder="1" applyAlignment="1">
      <alignment horizontal="left" vertical="center"/>
    </xf>
    <xf numFmtId="41" fontId="15" fillId="0" borderId="1" xfId="29" applyFont="1" applyFill="1" applyBorder="1" applyAlignment="1" applyProtection="1">
      <alignment horizontal="center" vertical="center" wrapText="1"/>
      <protection locked="0"/>
    </xf>
    <xf numFmtId="41" fontId="15" fillId="0" borderId="1" xfId="29" applyFont="1" applyFill="1" applyBorder="1" applyAlignment="1">
      <alignment horizontal="center" vertical="center" wrapText="1"/>
    </xf>
    <xf numFmtId="41" fontId="15" fillId="0" borderId="13" xfId="29" applyFont="1" applyFill="1" applyBorder="1" applyAlignment="1">
      <alignment horizontal="center" vertical="center"/>
    </xf>
    <xf numFmtId="41" fontId="15" fillId="0" borderId="5" xfId="29" applyFont="1" applyFill="1" applyBorder="1" applyAlignment="1">
      <alignment horizontal="center" vertical="center"/>
    </xf>
    <xf numFmtId="2" fontId="16" fillId="0" borderId="1" xfId="15" applyNumberFormat="1" applyFont="1" applyFill="1" applyBorder="1" applyAlignment="1">
      <alignment horizontal="center" vertical="center"/>
    </xf>
    <xf numFmtId="2" fontId="16" fillId="0" borderId="1" xfId="20" applyNumberFormat="1" applyFont="1" applyFill="1" applyBorder="1" applyAlignment="1">
      <alignment horizontal="center" vertical="center"/>
    </xf>
    <xf numFmtId="41" fontId="15" fillId="0" borderId="8" xfId="29" applyFont="1" applyFill="1" applyBorder="1" applyAlignment="1">
      <alignment horizontal="center" vertical="center"/>
    </xf>
    <xf numFmtId="0" fontId="16" fillId="0" borderId="18" xfId="15" applyNumberFormat="1" applyFont="1" applyFill="1" applyBorder="1" applyAlignment="1">
      <alignment horizontal="center" vertical="center"/>
    </xf>
    <xf numFmtId="0" fontId="16" fillId="0" borderId="19" xfId="15" applyNumberFormat="1" applyFont="1" applyFill="1" applyBorder="1" applyAlignment="1">
      <alignment horizontal="center" vertical="center"/>
    </xf>
    <xf numFmtId="0" fontId="15" fillId="0" borderId="6" xfId="15" applyNumberFormat="1" applyFont="1" applyFill="1" applyBorder="1" applyAlignment="1">
      <alignment horizontal="center" vertical="top"/>
    </xf>
    <xf numFmtId="0" fontId="15" fillId="0" borderId="11" xfId="15" applyNumberFormat="1" applyFont="1" applyFill="1" applyBorder="1" applyAlignment="1">
      <alignment horizontal="center" vertical="top"/>
    </xf>
    <xf numFmtId="166" fontId="16" fillId="0" borderId="1" xfId="15" applyNumberFormat="1" applyFont="1" applyFill="1" applyBorder="1" applyAlignment="1">
      <alignment horizontal="center" vertical="center"/>
    </xf>
    <xf numFmtId="0" fontId="15" fillId="0" borderId="2" xfId="28" applyFont="1" applyFill="1" applyBorder="1" applyAlignment="1">
      <alignment horizontal="center" vertical="center" wrapText="1"/>
    </xf>
    <xf numFmtId="0" fontId="15" fillId="0" borderId="12" xfId="28" applyFont="1" applyFill="1" applyBorder="1" applyAlignment="1">
      <alignment horizontal="center" vertical="center" wrapText="1"/>
    </xf>
    <xf numFmtId="0" fontId="15" fillId="0" borderId="6" xfId="28" applyFont="1" applyFill="1" applyBorder="1" applyAlignment="1">
      <alignment horizontal="center" vertical="center"/>
    </xf>
    <xf numFmtId="0" fontId="15" fillId="0" borderId="7" xfId="28" applyFont="1" applyFill="1" applyBorder="1" applyAlignment="1">
      <alignment horizontal="center" vertical="center"/>
    </xf>
    <xf numFmtId="0" fontId="15" fillId="0" borderId="3" xfId="20" applyFont="1" applyFill="1" applyBorder="1" applyAlignment="1">
      <alignment horizontal="center" vertical="center"/>
    </xf>
    <xf numFmtId="0" fontId="15" fillId="0" borderId="4" xfId="20" applyFont="1" applyFill="1" applyBorder="1" applyAlignment="1">
      <alignment horizontal="center" vertical="center"/>
    </xf>
    <xf numFmtId="49" fontId="15" fillId="3" borderId="13" xfId="0" applyNumberFormat="1" applyFont="1" applyFill="1" applyBorder="1" applyAlignment="1">
      <alignment horizontal="center" vertical="center"/>
    </xf>
    <xf numFmtId="0" fontId="15" fillId="3" borderId="3" xfId="0" applyFont="1" applyFill="1" applyBorder="1" applyAlignment="1">
      <alignment horizontal="left" vertical="center" wrapText="1"/>
    </xf>
    <xf numFmtId="0" fontId="15" fillId="3" borderId="4" xfId="0" applyFont="1" applyFill="1" applyBorder="1" applyAlignment="1">
      <alignment horizontal="left" vertical="center" wrapText="1"/>
    </xf>
    <xf numFmtId="172" fontId="15" fillId="3" borderId="13" xfId="21" applyNumberFormat="1" applyFont="1" applyFill="1" applyBorder="1" applyAlignment="1">
      <alignment horizontal="center" vertical="center"/>
    </xf>
    <xf numFmtId="172" fontId="15" fillId="3" borderId="1" xfId="21" applyNumberFormat="1" applyFont="1" applyFill="1" applyBorder="1" applyAlignment="1">
      <alignment horizontal="center" vertical="center"/>
    </xf>
    <xf numFmtId="165" fontId="15" fillId="0" borderId="25" xfId="34" applyNumberFormat="1" applyFont="1" applyFill="1" applyBorder="1" applyAlignment="1">
      <alignment horizontal="right" vertical="center"/>
    </xf>
  </cellXfs>
  <cellStyles count="35">
    <cellStyle name="Comma" xfId="7" builtinId="3"/>
    <cellStyle name="Comma [0]" xfId="21" builtinId="6"/>
    <cellStyle name="Comma [0] 2" xfId="29" xr:uid="{00000000-0005-0000-0000-000002000000}"/>
    <cellStyle name="Comma 10" xfId="33" xr:uid="{00000000-0005-0000-0000-000003000000}"/>
    <cellStyle name="Comma 2" xfId="1" xr:uid="{00000000-0005-0000-0000-000004000000}"/>
    <cellStyle name="Comma 3" xfId="2" xr:uid="{00000000-0005-0000-0000-000005000000}"/>
    <cellStyle name="Comma 4" xfId="23" xr:uid="{00000000-0005-0000-0000-000006000000}"/>
    <cellStyle name="Comma0" xfId="9" xr:uid="{00000000-0005-0000-0000-000007000000}"/>
    <cellStyle name="Currency0" xfId="10" xr:uid="{00000000-0005-0000-0000-000008000000}"/>
    <cellStyle name="Date" xfId="11" xr:uid="{00000000-0005-0000-0000-000009000000}"/>
    <cellStyle name="Fixed" xfId="12" xr:uid="{00000000-0005-0000-0000-00000A000000}"/>
    <cellStyle name="Heading1" xfId="13" xr:uid="{00000000-0005-0000-0000-00000B000000}"/>
    <cellStyle name="Heading2" xfId="14" xr:uid="{00000000-0005-0000-0000-00000C000000}"/>
    <cellStyle name="Normal" xfId="0" builtinId="0"/>
    <cellStyle name="Normal 10" xfId="25" xr:uid="{00000000-0005-0000-0000-00000E000000}"/>
    <cellStyle name="Normal 11" xfId="27" xr:uid="{00000000-0005-0000-0000-00000F000000}"/>
    <cellStyle name="Normal 12" xfId="30" xr:uid="{00000000-0005-0000-0000-000010000000}"/>
    <cellStyle name="Normal 17 2" xfId="31" xr:uid="{00000000-0005-0000-0000-000011000000}"/>
    <cellStyle name="Normal 2" xfId="3" xr:uid="{00000000-0005-0000-0000-000012000000}"/>
    <cellStyle name="Normal 2 2" xfId="4" xr:uid="{00000000-0005-0000-0000-000013000000}"/>
    <cellStyle name="Normal 2 3" xfId="19" xr:uid="{00000000-0005-0000-0000-000014000000}"/>
    <cellStyle name="Normal 3" xfId="5" xr:uid="{00000000-0005-0000-0000-000015000000}"/>
    <cellStyle name="Normal 3 6" xfId="32" xr:uid="{00000000-0005-0000-0000-000016000000}"/>
    <cellStyle name="Normal 4" xfId="8" xr:uid="{00000000-0005-0000-0000-000017000000}"/>
    <cellStyle name="Normal 4 2" xfId="22" xr:uid="{00000000-0005-0000-0000-000018000000}"/>
    <cellStyle name="Normal 5" xfId="6" xr:uid="{00000000-0005-0000-0000-000019000000}"/>
    <cellStyle name="Normal 6" xfId="16" xr:uid="{00000000-0005-0000-0000-00001A000000}"/>
    <cellStyle name="Normal 7" xfId="17" xr:uid="{00000000-0005-0000-0000-00001B000000}"/>
    <cellStyle name="Normal 7 2" xfId="20" xr:uid="{00000000-0005-0000-0000-00001C000000}"/>
    <cellStyle name="Normal 8" xfId="18" xr:uid="{00000000-0005-0000-0000-00001D000000}"/>
    <cellStyle name="Normal 8 2" xfId="28" xr:uid="{00000000-0005-0000-0000-00001E000000}"/>
    <cellStyle name="Normal 9" xfId="26" xr:uid="{00000000-0005-0000-0000-00001F000000}"/>
    <cellStyle name="Normal_Totalcostof Material" xfId="15" xr:uid="{00000000-0005-0000-0000-000020000000}"/>
    <cellStyle name="Normal_Totalcostof Material 2" xfId="34" xr:uid="{00000000-0005-0000-0000-000021000000}"/>
    <cellStyle name="Percent 2" xfId="24" xr:uid="{00000000-0005-0000-0000-00002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spak10\d\2215%20FSD\2215\Sewer%20Design%20(Actual%20Velocity).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Sohail%20IQbal/UNDP%20Quetta/Barracks/PTC%20Barracks.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Sohail%20IQbal/UNDP%20Quetta/Barracks/UNDP%20Quetta%20Barracks%20Engineer%20Estimate(26.8.2020)NE.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Sohail%20IQbal/UNDP%20Quetta/PTC-Academic%20Block%20final/UNDP%20Quetta%20Acedmic%20Block%20Engineer%20Estimate(19.6.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Opt-I"/>
      <sheetName val="Opt-II"/>
      <sheetName val="Opt-III"/>
      <sheetName val="Opt-IV"/>
      <sheetName val="Profile"/>
      <sheetName val="Sheet1"/>
      <sheetName val="Velocity Check"/>
      <sheetName val="Q~V"/>
      <sheetName val="G-20"/>
      <sheetName val="WBM 206"/>
      <sheetName val="Material"/>
    </sheetNames>
    <sheetDataSet>
      <sheetData sheetId="0"/>
      <sheetData sheetId="1"/>
      <sheetData sheetId="2"/>
      <sheetData sheetId="3"/>
      <sheetData sheetId="4"/>
      <sheetData sheetId="5" refreshError="1">
        <row r="24">
          <cell r="F24">
            <v>1</v>
          </cell>
        </row>
        <row r="25">
          <cell r="F25">
            <v>0.15</v>
          </cell>
        </row>
      </sheetData>
      <sheetData sheetId="6"/>
      <sheetData sheetId="7"/>
      <sheetData sheetId="8" refreshError="1"/>
      <sheetData sheetId="9" refreshError="1"/>
      <sheetData sheetId="1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ivil Work"/>
      <sheetName val="Soakage Pit"/>
      <sheetName val="Steel"/>
      <sheetName val="Septic Tank"/>
      <sheetName val="UGWT"/>
      <sheetName val="Footing Steel"/>
      <sheetName val="Column steel"/>
      <sheetName val="Plinth Beam steel"/>
      <sheetName val="Beam steel"/>
      <sheetName val="Slab Steel"/>
      <sheetName val="OHWT"/>
      <sheetName val="Stairs Internal"/>
      <sheetName val="Stairs Kitchen"/>
    </sheetNames>
    <sheetDataSet>
      <sheetData sheetId="0">
        <row r="15">
          <cell r="K15">
            <v>163852.5</v>
          </cell>
        </row>
        <row r="27">
          <cell r="K27">
            <v>109228.875</v>
          </cell>
        </row>
        <row r="54">
          <cell r="K54">
            <v>23500.05</v>
          </cell>
        </row>
        <row r="371">
          <cell r="K371">
            <v>420270.19600609125</v>
          </cell>
        </row>
      </sheetData>
      <sheetData sheetId="1"/>
      <sheetData sheetId="2"/>
      <sheetData sheetId="3"/>
      <sheetData sheetId="4"/>
      <sheetData sheetId="5"/>
      <sheetData sheetId="6"/>
      <sheetData sheetId="7"/>
      <sheetData sheetId="8"/>
      <sheetData sheetId="9"/>
      <sheetData sheetId="10"/>
      <sheetData sheetId="11"/>
      <sheetData sheetId="1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
      <sheetName val="Civil Works"/>
      <sheetName val="Civil Rate Analysis"/>
      <sheetName val="PHE works"/>
      <sheetName val="PHE Rate Analysis"/>
      <sheetName val="Soakage Pit"/>
      <sheetName val="Electrical Works"/>
      <sheetName val="Electrical Rate Analysis"/>
      <sheetName val="Elect. Load"/>
    </sheetNames>
    <sheetDataSet>
      <sheetData sheetId="0">
        <row r="1">
          <cell r="A1" t="str">
            <v>BARRACKS PTC QUETTA</v>
          </cell>
          <cell r="B1">
            <v>0</v>
          </cell>
          <cell r="C1">
            <v>0</v>
          </cell>
          <cell r="D1">
            <v>0</v>
          </cell>
        </row>
      </sheetData>
      <sheetData sheetId="1"/>
      <sheetData sheetId="2"/>
      <sheetData sheetId="3"/>
      <sheetData sheetId="4"/>
      <sheetData sheetId="5"/>
      <sheetData sheetId="6"/>
      <sheetData sheetId="7"/>
      <sheetData sheetId="8"/>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 "/>
      <sheetName val="Civil Works"/>
      <sheetName val="PHE works"/>
      <sheetName val="PHE Rate Analysis"/>
      <sheetName val="Soakage Pit"/>
      <sheetName val="Electrical Works"/>
      <sheetName val="Electrical Rate Analysis"/>
      <sheetName val="Elect. Load"/>
    </sheetNames>
    <sheetDataSet>
      <sheetData sheetId="0">
        <row r="1">
          <cell r="A1" t="str">
            <v>ACADEMIC BLOCK PTC QUETTA</v>
          </cell>
        </row>
        <row r="2">
          <cell r="A2" t="str">
            <v>ENGINEER'S ESTIMATE</v>
          </cell>
        </row>
      </sheetData>
      <sheetData sheetId="1"/>
      <sheetData sheetId="2"/>
      <sheetData sheetId="3"/>
      <sheetData sheetId="4">
        <row r="22">
          <cell r="H22">
            <v>735914.36377241218</v>
          </cell>
        </row>
      </sheetData>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E11"/>
  <sheetViews>
    <sheetView tabSelected="1" view="pageBreakPreview" zoomScaleSheetLayoutView="100" workbookViewId="0">
      <selection activeCell="A4" sqref="A4"/>
    </sheetView>
  </sheetViews>
  <sheetFormatPr defaultColWidth="9.140625" defaultRowHeight="12.75"/>
  <cols>
    <col min="1" max="1" width="7" style="1" customWidth="1"/>
    <col min="2" max="2" width="25.5703125" style="1" bestFit="1" customWidth="1"/>
    <col min="3" max="3" width="20.42578125" style="1" bestFit="1" customWidth="1"/>
    <col min="4" max="4" width="20.42578125" style="1" customWidth="1"/>
    <col min="5" max="5" width="17" style="1" bestFit="1" customWidth="1"/>
    <col min="6" max="16384" width="9.140625" style="1"/>
  </cols>
  <sheetData>
    <row r="1" spans="1:5" ht="23.25" customHeight="1">
      <c r="A1" s="288" t="s">
        <v>283</v>
      </c>
      <c r="B1" s="288"/>
      <c r="C1" s="288"/>
      <c r="D1" s="288"/>
      <c r="E1" s="288"/>
    </row>
    <row r="2" spans="1:5" ht="21.75" customHeight="1">
      <c r="A2" s="288" t="s">
        <v>443</v>
      </c>
      <c r="B2" s="288"/>
      <c r="C2" s="288"/>
      <c r="D2" s="288"/>
      <c r="E2" s="288"/>
    </row>
    <row r="3" spans="1:5" ht="21.75" customHeight="1">
      <c r="A3" s="289" t="s">
        <v>20</v>
      </c>
      <c r="B3" s="289"/>
      <c r="C3" s="289"/>
      <c r="D3" s="289"/>
      <c r="E3" s="289"/>
    </row>
    <row r="4" spans="1:5" s="11" customFormat="1" ht="32.25" customHeight="1">
      <c r="A4" s="209" t="s">
        <v>50</v>
      </c>
      <c r="B4" s="209" t="s">
        <v>5</v>
      </c>
      <c r="C4" s="209" t="s">
        <v>30</v>
      </c>
      <c r="D4" s="209" t="s">
        <v>49</v>
      </c>
      <c r="E4" s="209" t="s">
        <v>44</v>
      </c>
    </row>
    <row r="5" spans="1:5" ht="24.95" customHeight="1">
      <c r="A5" s="210" t="s">
        <v>4</v>
      </c>
      <c r="B5" s="211" t="s">
        <v>34</v>
      </c>
      <c r="C5" s="212">
        <f>'Civil Works'!H86</f>
        <v>0</v>
      </c>
      <c r="D5" s="213">
        <f>'Civil Works'!H92</f>
        <v>0</v>
      </c>
      <c r="E5" s="213">
        <f>SUM(C5:D5)</f>
        <v>0</v>
      </c>
    </row>
    <row r="6" spans="1:5" ht="24.95" customHeight="1">
      <c r="A6" s="210" t="s">
        <v>3</v>
      </c>
      <c r="B6" s="211" t="s">
        <v>2</v>
      </c>
      <c r="C6" s="214">
        <f>'PHE works'!H52</f>
        <v>0</v>
      </c>
      <c r="D6" s="215">
        <f>'PHE works'!H79</f>
        <v>0</v>
      </c>
      <c r="E6" s="213">
        <f>C6+D6</f>
        <v>0</v>
      </c>
    </row>
    <row r="7" spans="1:5" ht="24.95" customHeight="1">
      <c r="A7" s="210" t="s">
        <v>1</v>
      </c>
      <c r="B7" s="216" t="s">
        <v>0</v>
      </c>
      <c r="C7" s="217">
        <f>'Electrical Works'!H19</f>
        <v>0</v>
      </c>
      <c r="D7" s="215">
        <f>'Electrical Works'!H100</f>
        <v>0</v>
      </c>
      <c r="E7" s="213">
        <f>C7+D7</f>
        <v>0</v>
      </c>
    </row>
    <row r="8" spans="1:5" ht="24.95" customHeight="1">
      <c r="A8" s="210"/>
      <c r="B8" s="216" t="s">
        <v>318</v>
      </c>
      <c r="C8" s="217">
        <f>SUM(C5:C7)</f>
        <v>0</v>
      </c>
      <c r="D8" s="217">
        <f>SUM(D5:D7)</f>
        <v>0</v>
      </c>
      <c r="E8" s="218">
        <f>SUM(E5:E7)</f>
        <v>0</v>
      </c>
    </row>
    <row r="9" spans="1:5" ht="24.95" customHeight="1">
      <c r="A9" s="210" t="s">
        <v>164</v>
      </c>
      <c r="B9" s="216" t="s">
        <v>444</v>
      </c>
      <c r="C9" s="217">
        <f>'Soakage Pit'!H22</f>
        <v>0</v>
      </c>
      <c r="D9" s="215"/>
      <c r="E9" s="213">
        <f>(C9+D9)*2</f>
        <v>0</v>
      </c>
    </row>
    <row r="10" spans="1:5" ht="24.95" customHeight="1">
      <c r="A10" s="290" t="s">
        <v>17</v>
      </c>
      <c r="B10" s="291"/>
      <c r="C10" s="291"/>
      <c r="D10" s="292"/>
      <c r="E10" s="219">
        <f>SUM(E8:E9)</f>
        <v>0</v>
      </c>
    </row>
    <row r="11" spans="1:5" ht="21" customHeight="1"/>
  </sheetData>
  <sheetProtection algorithmName="SHA-512" hashValue="8x8nWQlA42Jaaz13eQAtJtuEVSDHMoE8tR+gQ52sid/ipue8dJCeLM3z7gblkbHMM4ng1Y23WV7XVURVXkfkNw==" saltValue="LnHQUjatp8M0lHcsz3k8YA==" spinCount="100000" sheet="1" selectLockedCells="1"/>
  <mergeCells count="4">
    <mergeCell ref="A1:E1"/>
    <mergeCell ref="A2:E2"/>
    <mergeCell ref="A3:E3"/>
    <mergeCell ref="A10:D10"/>
  </mergeCells>
  <pageMargins left="0.65" right="0.25" top="0.75" bottom="0.75" header="0.3" footer="0.3"/>
  <pageSetup paperSize="9" orientation="portrait" r:id="rId1"/>
  <headerFooter>
    <oddFooter>&amp;CSummary</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93"/>
  <sheetViews>
    <sheetView view="pageBreakPreview" topLeftCell="A91" zoomScaleSheetLayoutView="100" workbookViewId="0">
      <selection activeCell="G88" sqref="G88"/>
    </sheetView>
  </sheetViews>
  <sheetFormatPr defaultColWidth="8.7109375" defaultRowHeight="12.75"/>
  <cols>
    <col min="1" max="1" width="3.42578125" style="6" bestFit="1" customWidth="1"/>
    <col min="2" max="2" width="6.85546875" style="6" customWidth="1"/>
    <col min="3" max="3" width="3.140625" style="9" customWidth="1"/>
    <col min="4" max="4" width="41.7109375" style="9" customWidth="1"/>
    <col min="5" max="5" width="7.42578125" style="6" bestFit="1" customWidth="1"/>
    <col min="6" max="6" width="9.28515625" style="42" bestFit="1" customWidth="1"/>
    <col min="7" max="7" width="10.28515625" style="7" bestFit="1" customWidth="1"/>
    <col min="8" max="8" width="15.7109375" style="8" bestFit="1" customWidth="1"/>
    <col min="9" max="16384" width="8.7109375" style="2"/>
  </cols>
  <sheetData>
    <row r="1" spans="1:8" ht="18" customHeight="1">
      <c r="A1" s="226" t="str">
        <f>'Summary '!A1:D1</f>
        <v>BARRACKS PTC QUETTA</v>
      </c>
      <c r="B1" s="226"/>
      <c r="C1" s="226"/>
      <c r="D1" s="226"/>
      <c r="E1" s="226"/>
      <c r="F1" s="226"/>
      <c r="G1" s="226"/>
      <c r="H1" s="226"/>
    </row>
    <row r="2" spans="1:8" ht="17.25" customHeight="1">
      <c r="A2" s="226" t="str">
        <f>'Summary '!A2:D2</f>
        <v xml:space="preserve">BOQs </v>
      </c>
      <c r="B2" s="226"/>
      <c r="C2" s="226"/>
      <c r="D2" s="226"/>
      <c r="E2" s="226"/>
      <c r="F2" s="226"/>
      <c r="G2" s="226"/>
      <c r="H2" s="226"/>
    </row>
    <row r="3" spans="1:8" ht="18" customHeight="1">
      <c r="A3" s="226" t="s">
        <v>236</v>
      </c>
      <c r="B3" s="226"/>
      <c r="C3" s="226"/>
      <c r="D3" s="226"/>
      <c r="E3" s="226"/>
      <c r="F3" s="226"/>
      <c r="G3" s="226"/>
      <c r="H3" s="226"/>
    </row>
    <row r="4" spans="1:8" ht="12" customHeight="1">
      <c r="A4" s="303" t="s">
        <v>27</v>
      </c>
      <c r="B4" s="303" t="s">
        <v>26</v>
      </c>
      <c r="C4" s="305" t="s">
        <v>5</v>
      </c>
      <c r="D4" s="306"/>
      <c r="E4" s="303" t="s">
        <v>6</v>
      </c>
      <c r="F4" s="311" t="s">
        <v>28</v>
      </c>
      <c r="G4" s="309" t="s">
        <v>7</v>
      </c>
      <c r="H4" s="309" t="s">
        <v>29</v>
      </c>
    </row>
    <row r="5" spans="1:8" ht="19.5" customHeight="1">
      <c r="A5" s="304"/>
      <c r="B5" s="304"/>
      <c r="C5" s="307"/>
      <c r="D5" s="308"/>
      <c r="E5" s="304"/>
      <c r="F5" s="312"/>
      <c r="G5" s="310"/>
      <c r="H5" s="310"/>
    </row>
    <row r="6" spans="1:8" ht="20.100000000000001" customHeight="1">
      <c r="A6" s="230" t="s">
        <v>30</v>
      </c>
      <c r="B6" s="231"/>
      <c r="C6" s="231"/>
      <c r="D6" s="231"/>
      <c r="E6" s="231"/>
      <c r="F6" s="231"/>
      <c r="G6" s="231"/>
      <c r="H6" s="232"/>
    </row>
    <row r="7" spans="1:8" ht="20.100000000000001" customHeight="1">
      <c r="A7" s="57"/>
      <c r="B7" s="63" t="s">
        <v>203</v>
      </c>
      <c r="C7" s="293" t="s">
        <v>205</v>
      </c>
      <c r="D7" s="294"/>
      <c r="E7" s="59"/>
      <c r="F7" s="60"/>
      <c r="G7" s="61"/>
      <c r="H7" s="58"/>
    </row>
    <row r="8" spans="1:8" ht="75.75" customHeight="1">
      <c r="A8" s="48">
        <v>1</v>
      </c>
      <c r="B8" s="49" t="s">
        <v>69</v>
      </c>
      <c r="C8" s="299" t="s">
        <v>70</v>
      </c>
      <c r="D8" s="300"/>
      <c r="E8" s="53" t="s">
        <v>23</v>
      </c>
      <c r="F8" s="50">
        <f>'[2]Civil Work'!$K$15/1000</f>
        <v>163.85249999999999</v>
      </c>
      <c r="G8" s="75"/>
      <c r="H8" s="54">
        <f>G8*F8</f>
        <v>0</v>
      </c>
    </row>
    <row r="9" spans="1:8" ht="90.75" customHeight="1">
      <c r="A9" s="52">
        <f>A8+1</f>
        <v>2</v>
      </c>
      <c r="B9" s="51" t="s">
        <v>73</v>
      </c>
      <c r="C9" s="299" t="s">
        <v>72</v>
      </c>
      <c r="D9" s="300"/>
      <c r="E9" s="53" t="s">
        <v>23</v>
      </c>
      <c r="F9" s="50">
        <f>'[2]Civil Work'!$K$27/1000</f>
        <v>109.228875</v>
      </c>
      <c r="G9" s="75"/>
      <c r="H9" s="54">
        <f t="shared" ref="H9:H10" si="0">G9*F9</f>
        <v>0</v>
      </c>
    </row>
    <row r="10" spans="1:8" ht="63.75" customHeight="1">
      <c r="A10" s="10">
        <f>A9+1</f>
        <v>3</v>
      </c>
      <c r="B10" s="18" t="s">
        <v>71</v>
      </c>
      <c r="C10" s="297" t="s">
        <v>111</v>
      </c>
      <c r="D10" s="298"/>
      <c r="E10" s="3" t="s">
        <v>23</v>
      </c>
      <c r="F10" s="15">
        <v>52.55</v>
      </c>
      <c r="G10" s="75"/>
      <c r="H10" s="54">
        <f t="shared" si="0"/>
        <v>0</v>
      </c>
    </row>
    <row r="11" spans="1:8" ht="20.100000000000001" customHeight="1">
      <c r="A11" s="70"/>
      <c r="B11" s="63" t="s">
        <v>351</v>
      </c>
      <c r="C11" s="294" t="s">
        <v>352</v>
      </c>
      <c r="D11" s="302"/>
      <c r="E11" s="302"/>
      <c r="F11" s="60"/>
      <c r="G11" s="76"/>
      <c r="H11" s="58"/>
    </row>
    <row r="12" spans="1:8" ht="52.5" customHeight="1">
      <c r="A12" s="48">
        <f>A10+1</f>
        <v>4</v>
      </c>
      <c r="B12" s="49" t="s">
        <v>350</v>
      </c>
      <c r="C12" s="295" t="s">
        <v>349</v>
      </c>
      <c r="D12" s="296"/>
      <c r="E12" s="3" t="s">
        <v>24</v>
      </c>
      <c r="F12" s="41">
        <f>'[2]Civil Work'!$K$54/100</f>
        <v>235.00049999999999</v>
      </c>
      <c r="G12" s="75"/>
      <c r="H12" s="4">
        <f>G12*F12</f>
        <v>0</v>
      </c>
    </row>
    <row r="13" spans="1:8" ht="20.100000000000001" customHeight="1">
      <c r="A13" s="57"/>
      <c r="B13" s="63" t="s">
        <v>204</v>
      </c>
      <c r="C13" s="293" t="s">
        <v>206</v>
      </c>
      <c r="D13" s="294"/>
      <c r="E13" s="59"/>
      <c r="F13" s="60"/>
      <c r="G13" s="76"/>
      <c r="H13" s="58"/>
    </row>
    <row r="14" spans="1:8" ht="28.5" customHeight="1">
      <c r="A14" s="28">
        <f>A12+1</f>
        <v>5</v>
      </c>
      <c r="B14" s="18" t="s">
        <v>75</v>
      </c>
      <c r="C14" s="295" t="s">
        <v>74</v>
      </c>
      <c r="D14" s="296"/>
      <c r="E14" s="3" t="s">
        <v>24</v>
      </c>
      <c r="F14" s="41">
        <v>65.209999999999994</v>
      </c>
      <c r="G14" s="75"/>
      <c r="H14" s="4">
        <f>G14*F14</f>
        <v>0</v>
      </c>
    </row>
    <row r="15" spans="1:8" ht="52.5" customHeight="1">
      <c r="A15" s="28">
        <f t="shared" ref="A15:A79" si="1">A14+1</f>
        <v>6</v>
      </c>
      <c r="B15" s="18" t="s">
        <v>81</v>
      </c>
      <c r="C15" s="301" t="s">
        <v>79</v>
      </c>
      <c r="D15" s="296"/>
      <c r="E15" s="3" t="s">
        <v>24</v>
      </c>
      <c r="F15" s="15">
        <v>166.67</v>
      </c>
      <c r="G15" s="75"/>
      <c r="H15" s="4">
        <f t="shared" ref="H15:H19" si="2">G15*F15</f>
        <v>0</v>
      </c>
    </row>
    <row r="16" spans="1:8" ht="53.25" customHeight="1">
      <c r="A16" s="28">
        <f t="shared" si="1"/>
        <v>7</v>
      </c>
      <c r="B16" s="18" t="s">
        <v>80</v>
      </c>
      <c r="C16" s="301" t="s">
        <v>78</v>
      </c>
      <c r="D16" s="296"/>
      <c r="E16" s="3" t="s">
        <v>24</v>
      </c>
      <c r="F16" s="15">
        <v>400.08199999999999</v>
      </c>
      <c r="G16" s="75"/>
      <c r="H16" s="4">
        <f t="shared" si="2"/>
        <v>0</v>
      </c>
    </row>
    <row r="17" spans="1:8" ht="53.25" customHeight="1">
      <c r="A17" s="28">
        <f t="shared" si="1"/>
        <v>8</v>
      </c>
      <c r="B17" s="18" t="s">
        <v>77</v>
      </c>
      <c r="C17" s="301" t="s">
        <v>76</v>
      </c>
      <c r="D17" s="296"/>
      <c r="E17" s="3" t="s">
        <v>24</v>
      </c>
      <c r="F17" s="15">
        <v>359.69200000000001</v>
      </c>
      <c r="G17" s="75"/>
      <c r="H17" s="4">
        <f t="shared" si="2"/>
        <v>0</v>
      </c>
    </row>
    <row r="18" spans="1:8" customFormat="1" ht="15.95" customHeight="1">
      <c r="A18" s="28">
        <f t="shared" si="1"/>
        <v>9</v>
      </c>
      <c r="B18" s="18" t="s">
        <v>83</v>
      </c>
      <c r="C18" s="295" t="s">
        <v>82</v>
      </c>
      <c r="D18" s="296"/>
      <c r="E18" s="3" t="s">
        <v>21</v>
      </c>
      <c r="F18" s="41">
        <v>300</v>
      </c>
      <c r="G18" s="75"/>
      <c r="H18" s="4">
        <f t="shared" si="2"/>
        <v>0</v>
      </c>
    </row>
    <row r="19" spans="1:8" ht="39.75" customHeight="1">
      <c r="A19" s="30">
        <f t="shared" ref="A19" si="3">A18+1</f>
        <v>10</v>
      </c>
      <c r="B19" s="31" t="s">
        <v>177</v>
      </c>
      <c r="C19" s="301" t="s">
        <v>178</v>
      </c>
      <c r="D19" s="296"/>
      <c r="E19" s="3" t="s">
        <v>21</v>
      </c>
      <c r="F19" s="15">
        <v>1780</v>
      </c>
      <c r="G19" s="75"/>
      <c r="H19" s="4">
        <f t="shared" si="2"/>
        <v>0</v>
      </c>
    </row>
    <row r="20" spans="1:8" ht="20.100000000000001" customHeight="1">
      <c r="A20" s="57"/>
      <c r="B20" s="63" t="s">
        <v>207</v>
      </c>
      <c r="C20" s="293" t="s">
        <v>208</v>
      </c>
      <c r="D20" s="294"/>
      <c r="E20" s="59"/>
      <c r="F20" s="60"/>
      <c r="G20" s="76"/>
      <c r="H20" s="58"/>
    </row>
    <row r="21" spans="1:8" ht="40.5" customHeight="1">
      <c r="A21" s="43">
        <f>A19+1</f>
        <v>11</v>
      </c>
      <c r="B21" s="18" t="s">
        <v>200</v>
      </c>
      <c r="C21" s="295" t="s">
        <v>88</v>
      </c>
      <c r="D21" s="296"/>
      <c r="E21" s="3" t="s">
        <v>24</v>
      </c>
      <c r="F21" s="15">
        <v>124.38200000000001</v>
      </c>
      <c r="G21" s="75"/>
      <c r="H21" s="4">
        <f>G21*F21</f>
        <v>0</v>
      </c>
    </row>
    <row r="22" spans="1:8" ht="37.5" customHeight="1">
      <c r="A22" s="48">
        <f t="shared" ref="A22:A26" si="4">A21+1</f>
        <v>12</v>
      </c>
      <c r="B22" s="49" t="s">
        <v>239</v>
      </c>
      <c r="C22" s="295" t="s">
        <v>240</v>
      </c>
      <c r="D22" s="296"/>
      <c r="E22" s="3" t="s">
        <v>24</v>
      </c>
      <c r="F22" s="15">
        <v>121.497</v>
      </c>
      <c r="G22" s="75"/>
      <c r="H22" s="4">
        <f>G22*F22</f>
        <v>0</v>
      </c>
    </row>
    <row r="23" spans="1:8" ht="41.25" customHeight="1">
      <c r="A23" s="48">
        <f t="shared" si="4"/>
        <v>13</v>
      </c>
      <c r="B23" s="49" t="s">
        <v>241</v>
      </c>
      <c r="C23" s="295" t="s">
        <v>242</v>
      </c>
      <c r="D23" s="296"/>
      <c r="E23" s="3" t="s">
        <v>24</v>
      </c>
      <c r="F23" s="15">
        <v>103.169</v>
      </c>
      <c r="G23" s="75"/>
      <c r="H23" s="4">
        <f>G23*F23</f>
        <v>0</v>
      </c>
    </row>
    <row r="24" spans="1:8" ht="41.25" customHeight="1">
      <c r="A24" s="48">
        <f t="shared" si="4"/>
        <v>14</v>
      </c>
      <c r="B24" s="18" t="s">
        <v>90</v>
      </c>
      <c r="C24" s="295" t="s">
        <v>89</v>
      </c>
      <c r="D24" s="296"/>
      <c r="E24" s="3" t="s">
        <v>24</v>
      </c>
      <c r="F24" s="15">
        <v>104.75</v>
      </c>
      <c r="G24" s="75"/>
      <c r="H24" s="4">
        <f t="shared" ref="H24:H26" si="5">G24*F24</f>
        <v>0</v>
      </c>
    </row>
    <row r="25" spans="1:8" ht="27.75" customHeight="1">
      <c r="A25" s="48">
        <f t="shared" si="4"/>
        <v>15</v>
      </c>
      <c r="B25" s="22" t="s">
        <v>202</v>
      </c>
      <c r="C25" s="295" t="s">
        <v>201</v>
      </c>
      <c r="D25" s="296"/>
      <c r="E25" s="3" t="s">
        <v>25</v>
      </c>
      <c r="F25" s="15">
        <v>31.87</v>
      </c>
      <c r="G25" s="75"/>
      <c r="H25" s="4">
        <f t="shared" si="5"/>
        <v>0</v>
      </c>
    </row>
    <row r="26" spans="1:8" ht="52.5" customHeight="1">
      <c r="A26" s="48">
        <f t="shared" si="4"/>
        <v>16</v>
      </c>
      <c r="B26" s="22" t="s">
        <v>116</v>
      </c>
      <c r="C26" s="295" t="s">
        <v>115</v>
      </c>
      <c r="D26" s="296"/>
      <c r="E26" s="3" t="s">
        <v>25</v>
      </c>
      <c r="F26" s="15">
        <v>37.89</v>
      </c>
      <c r="G26" s="75"/>
      <c r="H26" s="4">
        <f t="shared" si="5"/>
        <v>0</v>
      </c>
    </row>
    <row r="27" spans="1:8" ht="20.100000000000001" customHeight="1">
      <c r="A27" s="71"/>
      <c r="B27" s="63" t="s">
        <v>367</v>
      </c>
      <c r="C27" s="293" t="s">
        <v>366</v>
      </c>
      <c r="D27" s="294"/>
      <c r="E27" s="59"/>
      <c r="F27" s="60"/>
      <c r="G27" s="76"/>
      <c r="H27" s="58"/>
    </row>
    <row r="28" spans="1:8" ht="78" customHeight="1">
      <c r="A28" s="48">
        <f>A26+1</f>
        <v>17</v>
      </c>
      <c r="B28" s="49" t="s">
        <v>369</v>
      </c>
      <c r="C28" s="297" t="s">
        <v>368</v>
      </c>
      <c r="D28" s="298"/>
      <c r="E28" s="3" t="s">
        <v>25</v>
      </c>
      <c r="F28" s="15">
        <v>343.98</v>
      </c>
      <c r="G28" s="75"/>
      <c r="H28" s="4">
        <f>G28*F28</f>
        <v>0</v>
      </c>
    </row>
    <row r="29" spans="1:8" ht="15.95" customHeight="1">
      <c r="A29" s="48">
        <f t="shared" si="1"/>
        <v>18</v>
      </c>
      <c r="B29" s="49" t="s">
        <v>371</v>
      </c>
      <c r="C29" s="297" t="s">
        <v>370</v>
      </c>
      <c r="D29" s="298"/>
      <c r="E29" s="3" t="s">
        <v>25</v>
      </c>
      <c r="F29" s="15">
        <v>136.5</v>
      </c>
      <c r="G29" s="75"/>
      <c r="H29" s="4">
        <f>G29*F29</f>
        <v>0</v>
      </c>
    </row>
    <row r="30" spans="1:8" ht="20.100000000000001" customHeight="1">
      <c r="A30" s="57"/>
      <c r="B30" s="63" t="s">
        <v>209</v>
      </c>
      <c r="C30" s="293" t="s">
        <v>210</v>
      </c>
      <c r="D30" s="294"/>
      <c r="E30" s="59"/>
      <c r="F30" s="60"/>
      <c r="G30" s="75"/>
      <c r="H30" s="58"/>
    </row>
    <row r="31" spans="1:8" ht="80.25" customHeight="1">
      <c r="A31" s="28">
        <f>A29+1</f>
        <v>19</v>
      </c>
      <c r="B31" s="18" t="s">
        <v>409</v>
      </c>
      <c r="C31" s="297" t="s">
        <v>407</v>
      </c>
      <c r="D31" s="298"/>
      <c r="E31" s="3" t="s">
        <v>25</v>
      </c>
      <c r="F31" s="15">
        <v>80.11</v>
      </c>
      <c r="G31" s="75"/>
      <c r="H31" s="4">
        <f>G31*F31</f>
        <v>0</v>
      </c>
    </row>
    <row r="32" spans="1:8" ht="78" customHeight="1">
      <c r="A32" s="28">
        <f t="shared" si="1"/>
        <v>20</v>
      </c>
      <c r="B32" s="18" t="s">
        <v>410</v>
      </c>
      <c r="C32" s="297" t="s">
        <v>408</v>
      </c>
      <c r="D32" s="298"/>
      <c r="E32" s="3" t="s">
        <v>25</v>
      </c>
      <c r="F32" s="15">
        <v>27.09</v>
      </c>
      <c r="G32" s="75"/>
      <c r="H32" s="4">
        <f t="shared" ref="H32:H39" si="6">G32*F32</f>
        <v>0</v>
      </c>
    </row>
    <row r="33" spans="1:8" ht="51.75" customHeight="1">
      <c r="A33" s="48">
        <f t="shared" si="1"/>
        <v>21</v>
      </c>
      <c r="B33" s="49" t="s">
        <v>412</v>
      </c>
      <c r="C33" s="316" t="s">
        <v>411</v>
      </c>
      <c r="D33" s="317"/>
      <c r="E33" s="16"/>
      <c r="F33" s="62"/>
      <c r="G33" s="75"/>
      <c r="H33" s="4">
        <f t="shared" si="6"/>
        <v>0</v>
      </c>
    </row>
    <row r="34" spans="1:8" ht="15.95" customHeight="1">
      <c r="A34" s="48">
        <f t="shared" si="1"/>
        <v>22</v>
      </c>
      <c r="B34" s="49" t="s">
        <v>413</v>
      </c>
      <c r="C34" s="297" t="s">
        <v>305</v>
      </c>
      <c r="D34" s="298"/>
      <c r="E34" s="3" t="s">
        <v>25</v>
      </c>
      <c r="F34" s="15">
        <v>1.4</v>
      </c>
      <c r="G34" s="75"/>
      <c r="H34" s="4">
        <f t="shared" si="6"/>
        <v>0</v>
      </c>
    </row>
    <row r="35" spans="1:8" ht="42" customHeight="1">
      <c r="A35" s="48">
        <f t="shared" si="1"/>
        <v>23</v>
      </c>
      <c r="B35" s="49" t="s">
        <v>415</v>
      </c>
      <c r="C35" s="297" t="s">
        <v>414</v>
      </c>
      <c r="D35" s="298"/>
      <c r="E35" s="3" t="s">
        <v>25</v>
      </c>
      <c r="F35" s="15">
        <v>39.26</v>
      </c>
      <c r="G35" s="75"/>
      <c r="H35" s="4">
        <f t="shared" si="6"/>
        <v>0</v>
      </c>
    </row>
    <row r="36" spans="1:8" ht="78" customHeight="1">
      <c r="A36" s="48">
        <f t="shared" si="1"/>
        <v>24</v>
      </c>
      <c r="B36" s="49" t="s">
        <v>328</v>
      </c>
      <c r="C36" s="316" t="s">
        <v>329</v>
      </c>
      <c r="D36" s="317"/>
      <c r="E36" s="3" t="s">
        <v>21</v>
      </c>
      <c r="F36" s="15">
        <v>189</v>
      </c>
      <c r="G36" s="75"/>
      <c r="H36" s="4">
        <f>G36*F36</f>
        <v>0</v>
      </c>
    </row>
    <row r="37" spans="1:8" ht="63.75" customHeight="1">
      <c r="A37" s="48">
        <f t="shared" si="1"/>
        <v>25</v>
      </c>
      <c r="B37" s="49" t="s">
        <v>331</v>
      </c>
      <c r="C37" s="316" t="s">
        <v>330</v>
      </c>
      <c r="D37" s="317"/>
      <c r="E37" s="3" t="s">
        <v>21</v>
      </c>
      <c r="F37" s="15">
        <v>189</v>
      </c>
      <c r="G37" s="75"/>
      <c r="H37" s="4">
        <f t="shared" si="6"/>
        <v>0</v>
      </c>
    </row>
    <row r="38" spans="1:8" ht="66" customHeight="1">
      <c r="A38" s="48">
        <f t="shared" si="1"/>
        <v>26</v>
      </c>
      <c r="B38" s="46" t="s">
        <v>192</v>
      </c>
      <c r="C38" s="316" t="s">
        <v>193</v>
      </c>
      <c r="D38" s="317"/>
      <c r="E38" s="16"/>
      <c r="F38" s="62"/>
      <c r="G38" s="75"/>
      <c r="H38" s="4">
        <f t="shared" si="6"/>
        <v>0</v>
      </c>
    </row>
    <row r="39" spans="1:8" ht="25.5" customHeight="1">
      <c r="A39" s="45">
        <f t="shared" si="1"/>
        <v>27</v>
      </c>
      <c r="B39" s="46" t="s">
        <v>194</v>
      </c>
      <c r="C39" s="297" t="s">
        <v>195</v>
      </c>
      <c r="D39" s="298"/>
      <c r="E39" s="3" t="s">
        <v>21</v>
      </c>
      <c r="F39" s="15">
        <v>4370.8</v>
      </c>
      <c r="G39" s="75"/>
      <c r="H39" s="4">
        <f t="shared" si="6"/>
        <v>0</v>
      </c>
    </row>
    <row r="40" spans="1:8" ht="20.100000000000001" customHeight="1">
      <c r="A40" s="67"/>
      <c r="B40" s="63" t="s">
        <v>307</v>
      </c>
      <c r="C40" s="293" t="s">
        <v>306</v>
      </c>
      <c r="D40" s="294"/>
      <c r="E40" s="59"/>
      <c r="F40" s="60"/>
      <c r="G40" s="76"/>
      <c r="H40" s="58"/>
    </row>
    <row r="41" spans="1:8" customFormat="1" ht="15" customHeight="1">
      <c r="A41" s="48">
        <f>A39+1</f>
        <v>28</v>
      </c>
      <c r="B41" s="49" t="s">
        <v>308</v>
      </c>
      <c r="C41" s="295" t="s">
        <v>372</v>
      </c>
      <c r="D41" s="296"/>
      <c r="E41" s="3" t="s">
        <v>8</v>
      </c>
      <c r="F41" s="41">
        <v>2184</v>
      </c>
      <c r="G41" s="75"/>
      <c r="H41" s="5">
        <f>G41*F41</f>
        <v>0</v>
      </c>
    </row>
    <row r="42" spans="1:8" customFormat="1" ht="27.75" customHeight="1">
      <c r="A42" s="48">
        <f>A41+1</f>
        <v>29</v>
      </c>
      <c r="B42" s="49" t="s">
        <v>375</v>
      </c>
      <c r="C42" s="295" t="s">
        <v>376</v>
      </c>
      <c r="D42" s="296"/>
      <c r="E42" s="3" t="s">
        <v>21</v>
      </c>
      <c r="F42" s="41">
        <v>1365</v>
      </c>
      <c r="G42" s="75"/>
      <c r="H42" s="5">
        <f t="shared" ref="H42:H44" si="7">G42*F42</f>
        <v>0</v>
      </c>
    </row>
    <row r="43" spans="1:8" customFormat="1" ht="27.75" customHeight="1">
      <c r="A43" s="48">
        <f>A42+1</f>
        <v>30</v>
      </c>
      <c r="B43" s="49" t="s">
        <v>374</v>
      </c>
      <c r="C43" s="295" t="s">
        <v>373</v>
      </c>
      <c r="D43" s="296"/>
      <c r="E43" s="3" t="s">
        <v>8</v>
      </c>
      <c r="F43" s="41">
        <v>4</v>
      </c>
      <c r="G43" s="75"/>
      <c r="H43" s="5">
        <f t="shared" si="7"/>
        <v>0</v>
      </c>
    </row>
    <row r="44" spans="1:8" customFormat="1" ht="27.75" customHeight="1">
      <c r="A44" s="48">
        <f>A43+1</f>
        <v>31</v>
      </c>
      <c r="B44" s="49" t="s">
        <v>377</v>
      </c>
      <c r="C44" s="295" t="s">
        <v>378</v>
      </c>
      <c r="D44" s="296"/>
      <c r="E44" s="3" t="s">
        <v>8</v>
      </c>
      <c r="F44" s="41">
        <v>8</v>
      </c>
      <c r="G44" s="75"/>
      <c r="H44" s="5">
        <f t="shared" si="7"/>
        <v>0</v>
      </c>
    </row>
    <row r="45" spans="1:8" ht="20.100000000000001" customHeight="1">
      <c r="A45" s="57"/>
      <c r="B45" s="63" t="s">
        <v>212</v>
      </c>
      <c r="C45" s="293" t="s">
        <v>211</v>
      </c>
      <c r="D45" s="294"/>
      <c r="E45" s="59"/>
      <c r="F45" s="60"/>
      <c r="G45" s="76"/>
      <c r="H45" s="58"/>
    </row>
    <row r="46" spans="1:8" ht="88.5" customHeight="1">
      <c r="A46" s="48">
        <f>A44+1</f>
        <v>32</v>
      </c>
      <c r="B46" s="18" t="s">
        <v>110</v>
      </c>
      <c r="C46" s="297" t="s">
        <v>109</v>
      </c>
      <c r="D46" s="298"/>
      <c r="E46" s="3" t="s">
        <v>35</v>
      </c>
      <c r="F46" s="15">
        <v>92.5</v>
      </c>
      <c r="G46" s="75"/>
      <c r="H46" s="4">
        <f>G46*F46</f>
        <v>0</v>
      </c>
    </row>
    <row r="47" spans="1:8" customFormat="1" ht="40.5" customHeight="1">
      <c r="A47" s="48">
        <f t="shared" si="1"/>
        <v>33</v>
      </c>
      <c r="B47" s="18" t="s">
        <v>85</v>
      </c>
      <c r="C47" s="295" t="s">
        <v>84</v>
      </c>
      <c r="D47" s="296"/>
      <c r="E47" s="3" t="s">
        <v>35</v>
      </c>
      <c r="F47" s="41">
        <f>'[2]Civil Work'!$K$371/100</f>
        <v>4202.7019600609128</v>
      </c>
      <c r="G47" s="75"/>
      <c r="H47" s="4">
        <f>G47*F47</f>
        <v>0</v>
      </c>
    </row>
    <row r="48" spans="1:8" ht="20.100000000000001" customHeight="1">
      <c r="A48" s="57"/>
      <c r="B48" s="63" t="s">
        <v>214</v>
      </c>
      <c r="C48" s="293" t="s">
        <v>213</v>
      </c>
      <c r="D48" s="294"/>
      <c r="E48" s="59"/>
      <c r="F48" s="60"/>
      <c r="G48" s="76"/>
      <c r="H48" s="58"/>
    </row>
    <row r="49" spans="1:8" ht="38.25" customHeight="1">
      <c r="A49" s="48">
        <f>A47+1</f>
        <v>34</v>
      </c>
      <c r="B49" s="49" t="s">
        <v>243</v>
      </c>
      <c r="C49" s="297" t="s">
        <v>244</v>
      </c>
      <c r="D49" s="313"/>
      <c r="E49" s="3" t="s">
        <v>25</v>
      </c>
      <c r="F49" s="15">
        <v>223.9</v>
      </c>
      <c r="G49" s="75"/>
      <c r="H49" s="4">
        <f>G49*F49</f>
        <v>0</v>
      </c>
    </row>
    <row r="50" spans="1:8" ht="25.5" customHeight="1">
      <c r="A50" s="48">
        <f t="shared" si="1"/>
        <v>35</v>
      </c>
      <c r="B50" s="49" t="s">
        <v>245</v>
      </c>
      <c r="C50" s="297" t="s">
        <v>246</v>
      </c>
      <c r="D50" s="298"/>
      <c r="E50" s="3" t="s">
        <v>25</v>
      </c>
      <c r="F50" s="15">
        <v>223.9</v>
      </c>
      <c r="G50" s="75"/>
      <c r="H50" s="4">
        <f t="shared" ref="H50:H54" si="8">G50*F50</f>
        <v>0</v>
      </c>
    </row>
    <row r="51" spans="1:8" ht="51" customHeight="1">
      <c r="A51" s="48">
        <f t="shared" si="1"/>
        <v>36</v>
      </c>
      <c r="B51" s="49" t="s">
        <v>247</v>
      </c>
      <c r="C51" s="297" t="s">
        <v>248</v>
      </c>
      <c r="D51" s="298"/>
      <c r="E51" s="3" t="s">
        <v>25</v>
      </c>
      <c r="F51" s="15">
        <v>447.8</v>
      </c>
      <c r="G51" s="75"/>
      <c r="H51" s="4">
        <f t="shared" si="8"/>
        <v>0</v>
      </c>
    </row>
    <row r="52" spans="1:8" customFormat="1" ht="38.25" customHeight="1">
      <c r="A52" s="48">
        <f t="shared" si="1"/>
        <v>37</v>
      </c>
      <c r="B52" s="49" t="s">
        <v>249</v>
      </c>
      <c r="C52" s="297" t="s">
        <v>250</v>
      </c>
      <c r="D52" s="298"/>
      <c r="E52" s="3" t="s">
        <v>25</v>
      </c>
      <c r="F52" s="15">
        <v>447.8</v>
      </c>
      <c r="G52" s="75"/>
      <c r="H52" s="4">
        <f t="shared" si="8"/>
        <v>0</v>
      </c>
    </row>
    <row r="53" spans="1:8" customFormat="1" ht="39" customHeight="1">
      <c r="A53" s="48">
        <f t="shared" si="1"/>
        <v>38</v>
      </c>
      <c r="B53" s="20" t="s">
        <v>162</v>
      </c>
      <c r="C53" s="297" t="s">
        <v>163</v>
      </c>
      <c r="D53" s="298"/>
      <c r="E53" s="3" t="s">
        <v>25</v>
      </c>
      <c r="F53" s="41">
        <v>84.65</v>
      </c>
      <c r="G53" s="75"/>
      <c r="H53" s="4">
        <f t="shared" si="8"/>
        <v>0</v>
      </c>
    </row>
    <row r="54" spans="1:8" customFormat="1" ht="53.25" customHeight="1">
      <c r="A54" s="48">
        <f t="shared" si="1"/>
        <v>39</v>
      </c>
      <c r="B54" s="49" t="s">
        <v>251</v>
      </c>
      <c r="C54" s="297" t="s">
        <v>252</v>
      </c>
      <c r="D54" s="298"/>
      <c r="E54" s="3" t="s">
        <v>25</v>
      </c>
      <c r="F54" s="15">
        <v>223.9</v>
      </c>
      <c r="G54" s="75"/>
      <c r="H54" s="4">
        <f t="shared" si="8"/>
        <v>0</v>
      </c>
    </row>
    <row r="55" spans="1:8" ht="20.100000000000001" customHeight="1">
      <c r="A55" s="57"/>
      <c r="B55" s="63" t="s">
        <v>216</v>
      </c>
      <c r="C55" s="293" t="s">
        <v>215</v>
      </c>
      <c r="D55" s="294"/>
      <c r="E55" s="59"/>
      <c r="F55" s="60"/>
      <c r="G55" s="76"/>
      <c r="H55" s="58"/>
    </row>
    <row r="56" spans="1:8" ht="27" customHeight="1">
      <c r="A56" s="48">
        <f>A54+1</f>
        <v>40</v>
      </c>
      <c r="B56" s="18" t="s">
        <v>92</v>
      </c>
      <c r="C56" s="297" t="s">
        <v>91</v>
      </c>
      <c r="D56" s="298"/>
      <c r="E56" s="3" t="s">
        <v>25</v>
      </c>
      <c r="F56" s="15">
        <v>559.20000000000005</v>
      </c>
      <c r="G56" s="75"/>
      <c r="H56" s="4">
        <f>G56*F56</f>
        <v>0</v>
      </c>
    </row>
    <row r="57" spans="1:8" ht="20.100000000000001" customHeight="1">
      <c r="A57" s="57"/>
      <c r="B57" s="63" t="s">
        <v>218</v>
      </c>
      <c r="C57" s="293" t="s">
        <v>217</v>
      </c>
      <c r="D57" s="294"/>
      <c r="E57" s="59"/>
      <c r="F57" s="60"/>
      <c r="G57" s="76"/>
      <c r="H57" s="58"/>
    </row>
    <row r="58" spans="1:8" ht="26.25" customHeight="1">
      <c r="A58" s="28">
        <f>A56+1</f>
        <v>41</v>
      </c>
      <c r="B58" s="64" t="s">
        <v>94</v>
      </c>
      <c r="C58" s="297" t="s">
        <v>93</v>
      </c>
      <c r="D58" s="298"/>
      <c r="E58" s="3" t="s">
        <v>24</v>
      </c>
      <c r="F58" s="15">
        <v>221.06</v>
      </c>
      <c r="G58" s="75"/>
      <c r="H58" s="4">
        <f>G58*F58</f>
        <v>0</v>
      </c>
    </row>
    <row r="59" spans="1:8" ht="40.5" customHeight="1">
      <c r="A59" s="28">
        <f t="shared" si="1"/>
        <v>42</v>
      </c>
      <c r="B59" s="64" t="s">
        <v>95</v>
      </c>
      <c r="C59" s="297" t="s">
        <v>114</v>
      </c>
      <c r="D59" s="298"/>
      <c r="E59" s="3" t="s">
        <v>24</v>
      </c>
      <c r="F59" s="15">
        <v>88.32</v>
      </c>
      <c r="G59" s="75"/>
      <c r="H59" s="4">
        <f>G59*F59</f>
        <v>0</v>
      </c>
    </row>
    <row r="60" spans="1:8" ht="65.25" customHeight="1">
      <c r="A60" s="30">
        <f t="shared" ref="A60:A61" si="9">A59+1</f>
        <v>43</v>
      </c>
      <c r="B60" s="64" t="s">
        <v>320</v>
      </c>
      <c r="C60" s="297" t="s">
        <v>319</v>
      </c>
      <c r="D60" s="298"/>
      <c r="E60" s="3" t="s">
        <v>25</v>
      </c>
      <c r="F60" s="15">
        <v>101.8</v>
      </c>
      <c r="G60" s="75"/>
      <c r="H60" s="4">
        <f>G60*F60</f>
        <v>0</v>
      </c>
    </row>
    <row r="61" spans="1:8" ht="55.5" customHeight="1">
      <c r="A61" s="30">
        <f t="shared" si="9"/>
        <v>44</v>
      </c>
      <c r="B61" s="22" t="s">
        <v>417</v>
      </c>
      <c r="C61" s="297" t="s">
        <v>416</v>
      </c>
      <c r="D61" s="298"/>
      <c r="E61" s="3" t="s">
        <v>25</v>
      </c>
      <c r="F61" s="15">
        <v>447.4</v>
      </c>
      <c r="G61" s="75"/>
      <c r="H61" s="4">
        <f t="shared" ref="H61:H64" si="10">G61*F61</f>
        <v>0</v>
      </c>
    </row>
    <row r="62" spans="1:8" ht="64.5" customHeight="1">
      <c r="A62" s="28">
        <f t="shared" si="1"/>
        <v>45</v>
      </c>
      <c r="B62" s="18" t="s">
        <v>419</v>
      </c>
      <c r="C62" s="323" t="s">
        <v>418</v>
      </c>
      <c r="D62" s="322"/>
      <c r="E62" s="3" t="s">
        <v>21</v>
      </c>
      <c r="F62" s="15">
        <v>8570</v>
      </c>
      <c r="G62" s="75"/>
      <c r="H62" s="4">
        <f t="shared" si="10"/>
        <v>0</v>
      </c>
    </row>
    <row r="63" spans="1:8" ht="66.75" customHeight="1">
      <c r="A63" s="48">
        <f t="shared" si="1"/>
        <v>46</v>
      </c>
      <c r="B63" s="24" t="s">
        <v>421</v>
      </c>
      <c r="C63" s="297" t="s">
        <v>420</v>
      </c>
      <c r="D63" s="298"/>
      <c r="E63" s="3" t="s">
        <v>25</v>
      </c>
      <c r="F63" s="15">
        <v>31</v>
      </c>
      <c r="G63" s="75"/>
      <c r="H63" s="4">
        <f t="shared" si="10"/>
        <v>0</v>
      </c>
    </row>
    <row r="64" spans="1:8" ht="64.5" customHeight="1">
      <c r="A64" s="48">
        <f t="shared" si="1"/>
        <v>47</v>
      </c>
      <c r="B64" s="18" t="s">
        <v>96</v>
      </c>
      <c r="C64" s="297" t="s">
        <v>227</v>
      </c>
      <c r="D64" s="298"/>
      <c r="E64" s="3" t="s">
        <v>25</v>
      </c>
      <c r="F64" s="15">
        <v>406.58600000000001</v>
      </c>
      <c r="G64" s="75"/>
      <c r="H64" s="4">
        <f t="shared" si="10"/>
        <v>0</v>
      </c>
    </row>
    <row r="65" spans="1:8" ht="20.100000000000001" customHeight="1">
      <c r="A65" s="57"/>
      <c r="B65" s="63" t="s">
        <v>220</v>
      </c>
      <c r="C65" s="293" t="s">
        <v>219</v>
      </c>
      <c r="D65" s="294"/>
      <c r="E65" s="59"/>
      <c r="F65" s="60"/>
      <c r="G65" s="76"/>
      <c r="H65" s="58"/>
    </row>
    <row r="66" spans="1:8" ht="15.95" customHeight="1">
      <c r="A66" s="28">
        <f>A64+1</f>
        <v>48</v>
      </c>
      <c r="B66" s="18" t="s">
        <v>100</v>
      </c>
      <c r="C66" s="320" t="s">
        <v>97</v>
      </c>
      <c r="D66" s="313"/>
      <c r="E66" s="3" t="s">
        <v>25</v>
      </c>
      <c r="F66" s="15">
        <v>710.05</v>
      </c>
      <c r="G66" s="75"/>
      <c r="H66" s="4">
        <f>G66*F66</f>
        <v>0</v>
      </c>
    </row>
    <row r="67" spans="1:8" ht="15.95" customHeight="1">
      <c r="A67" s="28">
        <f t="shared" si="1"/>
        <v>49</v>
      </c>
      <c r="B67" s="18" t="s">
        <v>99</v>
      </c>
      <c r="C67" s="320" t="s">
        <v>98</v>
      </c>
      <c r="D67" s="313"/>
      <c r="E67" s="3" t="s">
        <v>25</v>
      </c>
      <c r="F67" s="15">
        <v>84.7</v>
      </c>
      <c r="G67" s="75"/>
      <c r="H67" s="4">
        <f t="shared" ref="H67:H68" si="11">G67*F67</f>
        <v>0</v>
      </c>
    </row>
    <row r="68" spans="1:8" ht="15.95" customHeight="1">
      <c r="A68" s="28">
        <f t="shared" si="1"/>
        <v>50</v>
      </c>
      <c r="B68" s="24" t="s">
        <v>159</v>
      </c>
      <c r="C68" s="320" t="s">
        <v>160</v>
      </c>
      <c r="D68" s="313"/>
      <c r="E68" s="3" t="s">
        <v>25</v>
      </c>
      <c r="F68" s="15">
        <v>1952.7380000000001</v>
      </c>
      <c r="G68" s="75"/>
      <c r="H68" s="4">
        <f t="shared" si="11"/>
        <v>0</v>
      </c>
    </row>
    <row r="69" spans="1:8" ht="20.100000000000001" customHeight="1">
      <c r="A69" s="57"/>
      <c r="B69" s="63" t="s">
        <v>222</v>
      </c>
      <c r="C69" s="55" t="s">
        <v>221</v>
      </c>
      <c r="D69" s="56"/>
      <c r="E69" s="59"/>
      <c r="F69" s="60"/>
      <c r="G69" s="76"/>
      <c r="H69" s="58"/>
    </row>
    <row r="70" spans="1:8" customFormat="1" ht="40.5" customHeight="1">
      <c r="A70" s="48">
        <f>A68+1</f>
        <v>51</v>
      </c>
      <c r="B70" s="20" t="s">
        <v>169</v>
      </c>
      <c r="C70" s="297" t="s">
        <v>170</v>
      </c>
      <c r="D70" s="298"/>
      <c r="E70" s="3" t="s">
        <v>25</v>
      </c>
      <c r="F70" s="41">
        <v>78.52</v>
      </c>
      <c r="G70" s="75"/>
      <c r="H70" s="5">
        <f>G70*F70</f>
        <v>0</v>
      </c>
    </row>
    <row r="71" spans="1:8" customFormat="1" ht="15.95" customHeight="1">
      <c r="A71" s="45">
        <f t="shared" si="1"/>
        <v>52</v>
      </c>
      <c r="B71" s="20" t="s">
        <v>171</v>
      </c>
      <c r="C71" s="297" t="s">
        <v>172</v>
      </c>
      <c r="D71" s="298"/>
      <c r="E71" s="3" t="s">
        <v>25</v>
      </c>
      <c r="F71" s="41">
        <v>78.52</v>
      </c>
      <c r="G71" s="75"/>
      <c r="H71" s="5">
        <f t="shared" ref="H71:H79" si="12">G71*F71</f>
        <v>0</v>
      </c>
    </row>
    <row r="72" spans="1:8" ht="39.75" customHeight="1">
      <c r="A72" s="45">
        <f t="shared" si="1"/>
        <v>53</v>
      </c>
      <c r="B72" s="31" t="s">
        <v>165</v>
      </c>
      <c r="C72" s="295" t="s">
        <v>166</v>
      </c>
      <c r="D72" s="296"/>
      <c r="E72" s="3" t="s">
        <v>25</v>
      </c>
      <c r="F72" s="41">
        <v>78.52</v>
      </c>
      <c r="G72" s="75"/>
      <c r="H72" s="5">
        <f t="shared" si="12"/>
        <v>0</v>
      </c>
    </row>
    <row r="73" spans="1:8" ht="15.95" customHeight="1">
      <c r="A73" s="30">
        <f t="shared" ref="A73:A74" si="13">A72+1</f>
        <v>54</v>
      </c>
      <c r="B73" s="31" t="s">
        <v>168</v>
      </c>
      <c r="C73" s="295" t="s">
        <v>167</v>
      </c>
      <c r="D73" s="296"/>
      <c r="E73" s="3" t="s">
        <v>25</v>
      </c>
      <c r="F73" s="41">
        <v>78.52</v>
      </c>
      <c r="G73" s="75"/>
      <c r="H73" s="5">
        <f t="shared" si="12"/>
        <v>0</v>
      </c>
    </row>
    <row r="74" spans="1:8" ht="28.5" customHeight="1">
      <c r="A74" s="45">
        <f t="shared" si="13"/>
        <v>55</v>
      </c>
      <c r="B74" s="18" t="s">
        <v>104</v>
      </c>
      <c r="C74" s="297" t="s">
        <v>101</v>
      </c>
      <c r="D74" s="313"/>
      <c r="E74" s="3" t="s">
        <v>25</v>
      </c>
      <c r="F74" s="15">
        <f>F75+F77</f>
        <v>2269.9610000000002</v>
      </c>
      <c r="G74" s="75"/>
      <c r="H74" s="5">
        <f t="shared" si="12"/>
        <v>0</v>
      </c>
    </row>
    <row r="75" spans="1:8" ht="27.75" customHeight="1">
      <c r="A75" s="28">
        <f t="shared" si="1"/>
        <v>56</v>
      </c>
      <c r="B75" s="18" t="s">
        <v>105</v>
      </c>
      <c r="C75" s="295" t="s">
        <v>102</v>
      </c>
      <c r="D75" s="296"/>
      <c r="E75" s="3" t="s">
        <v>25</v>
      </c>
      <c r="F75" s="15">
        <v>1490.8610000000001</v>
      </c>
      <c r="G75" s="75"/>
      <c r="H75" s="5">
        <f t="shared" si="12"/>
        <v>0</v>
      </c>
    </row>
    <row r="76" spans="1:8" ht="15.95" customHeight="1">
      <c r="A76" s="48">
        <f t="shared" si="1"/>
        <v>57</v>
      </c>
      <c r="B76" s="18" t="s">
        <v>106</v>
      </c>
      <c r="C76" s="295" t="s">
        <v>103</v>
      </c>
      <c r="D76" s="296"/>
      <c r="E76" s="3" t="s">
        <v>25</v>
      </c>
      <c r="F76" s="15">
        <v>1490.8610000000001</v>
      </c>
      <c r="G76" s="75"/>
      <c r="H76" s="5">
        <f t="shared" si="12"/>
        <v>0</v>
      </c>
    </row>
    <row r="77" spans="1:8" customFormat="1" ht="26.25" customHeight="1">
      <c r="A77" s="48">
        <f t="shared" si="1"/>
        <v>58</v>
      </c>
      <c r="B77" s="20" t="s">
        <v>253</v>
      </c>
      <c r="C77" s="297" t="s">
        <v>254</v>
      </c>
      <c r="D77" s="298"/>
      <c r="E77" s="3" t="s">
        <v>25</v>
      </c>
      <c r="F77" s="41">
        <v>779.1</v>
      </c>
      <c r="G77" s="75"/>
      <c r="H77" s="5">
        <f t="shared" si="12"/>
        <v>0</v>
      </c>
    </row>
    <row r="78" spans="1:8" customFormat="1" ht="25.5" customHeight="1">
      <c r="A78" s="48">
        <f t="shared" si="1"/>
        <v>59</v>
      </c>
      <c r="B78" s="20" t="s">
        <v>255</v>
      </c>
      <c r="C78" s="297" t="s">
        <v>256</v>
      </c>
      <c r="D78" s="298"/>
      <c r="E78" s="3" t="s">
        <v>25</v>
      </c>
      <c r="F78" s="41">
        <v>779.1</v>
      </c>
      <c r="G78" s="75"/>
      <c r="H78" s="5">
        <f t="shared" si="12"/>
        <v>0</v>
      </c>
    </row>
    <row r="79" spans="1:8" ht="15.95" customHeight="1">
      <c r="A79" s="48">
        <f t="shared" si="1"/>
        <v>60</v>
      </c>
      <c r="B79" s="18" t="s">
        <v>108</v>
      </c>
      <c r="C79" s="320" t="s">
        <v>107</v>
      </c>
      <c r="D79" s="313"/>
      <c r="E79" s="3" t="s">
        <v>25</v>
      </c>
      <c r="F79" s="15">
        <v>650.47</v>
      </c>
      <c r="G79" s="75"/>
      <c r="H79" s="5">
        <f t="shared" si="12"/>
        <v>0</v>
      </c>
    </row>
    <row r="80" spans="1:8" ht="20.100000000000001" customHeight="1">
      <c r="A80" s="57"/>
      <c r="B80" s="63" t="s">
        <v>224</v>
      </c>
      <c r="C80" s="55" t="s">
        <v>223</v>
      </c>
      <c r="D80" s="56"/>
      <c r="E80" s="59"/>
      <c r="F80" s="60"/>
      <c r="G80" s="76"/>
      <c r="H80" s="58"/>
    </row>
    <row r="81" spans="1:8" ht="40.5" customHeight="1">
      <c r="A81" s="30">
        <f>A79+1</f>
        <v>61</v>
      </c>
      <c r="B81" s="19" t="s">
        <v>174</v>
      </c>
      <c r="C81" s="297" t="s">
        <v>173</v>
      </c>
      <c r="D81" s="298"/>
      <c r="E81" s="3" t="s">
        <v>25</v>
      </c>
      <c r="F81" s="15">
        <v>76.25</v>
      </c>
      <c r="G81" s="75"/>
      <c r="H81" s="4">
        <f>G81*F81</f>
        <v>0</v>
      </c>
    </row>
    <row r="82" spans="1:8" ht="40.5" customHeight="1">
      <c r="A82" s="48">
        <f>A81+1</f>
        <v>62</v>
      </c>
      <c r="B82" s="19" t="s">
        <v>176</v>
      </c>
      <c r="C82" s="297" t="s">
        <v>175</v>
      </c>
      <c r="D82" s="298"/>
      <c r="E82" s="3" t="s">
        <v>25</v>
      </c>
      <c r="F82" s="15">
        <v>5.26</v>
      </c>
      <c r="G82" s="75"/>
      <c r="H82" s="4">
        <f t="shared" ref="H82:H83" si="14">G82*F82</f>
        <v>0</v>
      </c>
    </row>
    <row r="83" spans="1:8" ht="30.75" customHeight="1">
      <c r="A83" s="3">
        <f>A82+1</f>
        <v>63</v>
      </c>
      <c r="B83" s="74" t="s">
        <v>386</v>
      </c>
      <c r="C83" s="318" t="s">
        <v>385</v>
      </c>
      <c r="D83" s="319"/>
      <c r="E83" s="3" t="s">
        <v>25</v>
      </c>
      <c r="F83" s="15">
        <f>F82+F81</f>
        <v>81.510000000000005</v>
      </c>
      <c r="G83" s="75"/>
      <c r="H83" s="4">
        <f t="shared" si="14"/>
        <v>0</v>
      </c>
    </row>
    <row r="84" spans="1:8" ht="20.100000000000001" customHeight="1">
      <c r="A84" s="233" t="s">
        <v>179</v>
      </c>
      <c r="B84" s="234"/>
      <c r="C84" s="234"/>
      <c r="D84" s="234"/>
      <c r="E84" s="234"/>
      <c r="F84" s="234"/>
      <c r="G84" s="235"/>
      <c r="H84" s="35">
        <f>SUM(H6:H83)</f>
        <v>0</v>
      </c>
    </row>
    <row r="85" spans="1:8" ht="20.100000000000001" customHeight="1">
      <c r="A85" s="236" t="s">
        <v>112</v>
      </c>
      <c r="B85" s="237"/>
      <c r="C85" s="237"/>
      <c r="D85" s="237"/>
      <c r="E85" s="237"/>
      <c r="F85" s="237"/>
      <c r="G85" s="238"/>
      <c r="H85" s="35">
        <f>H84*12%</f>
        <v>0</v>
      </c>
    </row>
    <row r="86" spans="1:8" ht="20.100000000000001" customHeight="1">
      <c r="A86" s="239" t="s">
        <v>187</v>
      </c>
      <c r="B86" s="240"/>
      <c r="C86" s="240"/>
      <c r="D86" s="240"/>
      <c r="E86" s="240"/>
      <c r="F86" s="240"/>
      <c r="G86" s="241"/>
      <c r="H86" s="14">
        <f>H84+H85</f>
        <v>0</v>
      </c>
    </row>
    <row r="87" spans="1:8" ht="20.100000000000001" customHeight="1">
      <c r="A87" s="223" t="s">
        <v>49</v>
      </c>
      <c r="B87" s="224"/>
      <c r="C87" s="224"/>
      <c r="D87" s="224"/>
      <c r="E87" s="224"/>
      <c r="F87" s="224"/>
      <c r="G87" s="224"/>
      <c r="H87" s="225"/>
    </row>
    <row r="88" spans="1:8" ht="78.75" customHeight="1">
      <c r="A88" s="314" t="s">
        <v>152</v>
      </c>
      <c r="B88" s="315"/>
      <c r="C88" s="321" t="s">
        <v>257</v>
      </c>
      <c r="D88" s="322"/>
      <c r="E88" s="3" t="s">
        <v>25</v>
      </c>
      <c r="F88" s="65">
        <v>2.94</v>
      </c>
      <c r="G88" s="77"/>
      <c r="H88" s="17">
        <f>G88*F88</f>
        <v>0</v>
      </c>
    </row>
    <row r="89" spans="1:8" ht="78.75" customHeight="1">
      <c r="A89" s="314" t="s">
        <v>153</v>
      </c>
      <c r="B89" s="315"/>
      <c r="C89" s="321" t="s">
        <v>327</v>
      </c>
      <c r="D89" s="322"/>
      <c r="E89" s="3" t="s">
        <v>25</v>
      </c>
      <c r="F89" s="65">
        <v>25.04</v>
      </c>
      <c r="G89" s="77"/>
      <c r="H89" s="17">
        <f t="shared" ref="H89:H91" si="15">G89*F89</f>
        <v>0</v>
      </c>
    </row>
    <row r="90" spans="1:8" ht="39.75" customHeight="1">
      <c r="A90" s="314" t="s">
        <v>154</v>
      </c>
      <c r="B90" s="315"/>
      <c r="C90" s="297" t="s">
        <v>258</v>
      </c>
      <c r="D90" s="298"/>
      <c r="E90" s="3" t="s">
        <v>25</v>
      </c>
      <c r="F90" s="66">
        <v>19.2</v>
      </c>
      <c r="G90" s="75"/>
      <c r="H90" s="17">
        <f t="shared" si="15"/>
        <v>0</v>
      </c>
    </row>
    <row r="91" spans="1:8" ht="54.75" customHeight="1">
      <c r="A91" s="314" t="s">
        <v>155</v>
      </c>
      <c r="B91" s="315"/>
      <c r="C91" s="297" t="s">
        <v>393</v>
      </c>
      <c r="D91" s="298"/>
      <c r="E91" s="3" t="s">
        <v>332</v>
      </c>
      <c r="F91" s="66">
        <v>3</v>
      </c>
      <c r="G91" s="75"/>
      <c r="H91" s="17">
        <f t="shared" si="15"/>
        <v>0</v>
      </c>
    </row>
    <row r="92" spans="1:8" ht="20.100000000000001" customHeight="1">
      <c r="A92" s="242" t="s">
        <v>186</v>
      </c>
      <c r="B92" s="243"/>
      <c r="C92" s="243"/>
      <c r="D92" s="243"/>
      <c r="E92" s="243"/>
      <c r="F92" s="243"/>
      <c r="G92" s="244"/>
      <c r="H92" s="38">
        <f>SUM(H88:H91)</f>
        <v>0</v>
      </c>
    </row>
    <row r="93" spans="1:8" ht="21.95" customHeight="1">
      <c r="A93" s="245" t="s">
        <v>113</v>
      </c>
      <c r="B93" s="246"/>
      <c r="C93" s="246"/>
      <c r="D93" s="246"/>
      <c r="E93" s="246"/>
      <c r="F93" s="246"/>
      <c r="G93" s="247"/>
      <c r="H93" s="37">
        <f>H86+H92</f>
        <v>0</v>
      </c>
    </row>
  </sheetData>
  <sheetProtection algorithmName="SHA-512" hashValue="e234AcB2liD+yE7mEcLtzIKb/eHcvABC3a4XuKo2Rde2X/Fi0uLbQGK+FcuP5FoD3qh+sq3yx18jcT/i2tIjgw==" saltValue="1WIAdpfJeBSbgGlkNfLBsQ==" spinCount="100000" sheet="1" objects="1" scenarios="1" selectLockedCells="1"/>
  <mergeCells count="90">
    <mergeCell ref="C73:D73"/>
    <mergeCell ref="C64:D64"/>
    <mergeCell ref="C70:D70"/>
    <mergeCell ref="C71:D71"/>
    <mergeCell ref="C65:D65"/>
    <mergeCell ref="C72:D72"/>
    <mergeCell ref="C53:D53"/>
    <mergeCell ref="C52:D52"/>
    <mergeCell ref="C68:D68"/>
    <mergeCell ref="C56:D56"/>
    <mergeCell ref="C60:D60"/>
    <mergeCell ref="C55:D55"/>
    <mergeCell ref="C57:D57"/>
    <mergeCell ref="C63:D63"/>
    <mergeCell ref="C66:D66"/>
    <mergeCell ref="C61:D61"/>
    <mergeCell ref="C54:D54"/>
    <mergeCell ref="C58:D58"/>
    <mergeCell ref="C59:D59"/>
    <mergeCell ref="C62:D62"/>
    <mergeCell ref="C67:D67"/>
    <mergeCell ref="C74:D74"/>
    <mergeCell ref="C81:D81"/>
    <mergeCell ref="C77:D77"/>
    <mergeCell ref="C78:D78"/>
    <mergeCell ref="C82:D82"/>
    <mergeCell ref="C75:D75"/>
    <mergeCell ref="C76:D76"/>
    <mergeCell ref="C83:D83"/>
    <mergeCell ref="C79:D79"/>
    <mergeCell ref="A88:B88"/>
    <mergeCell ref="C88:D88"/>
    <mergeCell ref="A90:B90"/>
    <mergeCell ref="C90:D90"/>
    <mergeCell ref="A89:B89"/>
    <mergeCell ref="C89:D89"/>
    <mergeCell ref="A91:B91"/>
    <mergeCell ref="C91:D91"/>
    <mergeCell ref="C33:D33"/>
    <mergeCell ref="C34:D34"/>
    <mergeCell ref="C36:D36"/>
    <mergeCell ref="C37:D37"/>
    <mergeCell ref="C45:D45"/>
    <mergeCell ref="C38:D38"/>
    <mergeCell ref="C39:D39"/>
    <mergeCell ref="C35:D35"/>
    <mergeCell ref="C43:D43"/>
    <mergeCell ref="C42:D42"/>
    <mergeCell ref="C44:D44"/>
    <mergeCell ref="C40:D40"/>
    <mergeCell ref="C41:D41"/>
    <mergeCell ref="C46:D46"/>
    <mergeCell ref="C47:D47"/>
    <mergeCell ref="C49:D49"/>
    <mergeCell ref="C51:D51"/>
    <mergeCell ref="C50:D50"/>
    <mergeCell ref="C48:D48"/>
    <mergeCell ref="C24:D24"/>
    <mergeCell ref="C21:D21"/>
    <mergeCell ref="C25:D25"/>
    <mergeCell ref="C32:D32"/>
    <mergeCell ref="C30:D30"/>
    <mergeCell ref="C31:D31"/>
    <mergeCell ref="C26:D26"/>
    <mergeCell ref="C22:D22"/>
    <mergeCell ref="C23:D23"/>
    <mergeCell ref="C27:D27"/>
    <mergeCell ref="C28:D28"/>
    <mergeCell ref="C29:D29"/>
    <mergeCell ref="A4:A5"/>
    <mergeCell ref="B4:B5"/>
    <mergeCell ref="C4:D5"/>
    <mergeCell ref="G4:G5"/>
    <mergeCell ref="H4:H5"/>
    <mergeCell ref="F4:F5"/>
    <mergeCell ref="E4:E5"/>
    <mergeCell ref="C7:D7"/>
    <mergeCell ref="C13:D13"/>
    <mergeCell ref="C20:D20"/>
    <mergeCell ref="C14:D14"/>
    <mergeCell ref="C10:D10"/>
    <mergeCell ref="C9:D9"/>
    <mergeCell ref="C17:D17"/>
    <mergeCell ref="C8:D8"/>
    <mergeCell ref="C15:D15"/>
    <mergeCell ref="C12:D12"/>
    <mergeCell ref="C11:E11"/>
    <mergeCell ref="C18:D18"/>
    <mergeCell ref="C19:D19"/>
    <mergeCell ref="C16:D16"/>
  </mergeCells>
  <printOptions horizontalCentered="1"/>
  <pageMargins left="0.4" right="0.25" top="0.5" bottom="0.75" header="0.3" footer="0.3"/>
  <pageSetup paperSize="9" scale="96" firstPageNumber="4" orientation="portrait" r:id="rId1"/>
  <headerFooter alignWithMargins="0">
    <oddFooter>&amp;C&amp;"Times New Roman,Regular"&amp;9Civil &amp;P</oddFooter>
  </headerFooter>
  <rowBreaks count="4" manualBreakCount="4">
    <brk id="22" max="7" man="1"/>
    <brk id="39" max="7" man="1"/>
    <brk id="59" max="7" man="1"/>
    <brk id="79" max="7"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80"/>
  <sheetViews>
    <sheetView view="pageBreakPreview" topLeftCell="A76" zoomScaleSheetLayoutView="100" workbookViewId="0">
      <selection activeCell="G55" sqref="G55"/>
    </sheetView>
  </sheetViews>
  <sheetFormatPr defaultColWidth="8.7109375" defaultRowHeight="12.75"/>
  <cols>
    <col min="1" max="1" width="3.42578125" style="6" bestFit="1" customWidth="1"/>
    <col min="2" max="2" width="5.85546875" style="6" bestFit="1" customWidth="1"/>
    <col min="3" max="3" width="3.140625" style="9" customWidth="1"/>
    <col min="4" max="4" width="41.7109375" style="9" customWidth="1"/>
    <col min="5" max="5" width="6.42578125" style="6" bestFit="1" customWidth="1"/>
    <col min="6" max="6" width="6.140625" style="6" bestFit="1" customWidth="1"/>
    <col min="7" max="7" width="11.5703125" style="39" customWidth="1"/>
    <col min="8" max="8" width="13.7109375" style="40" bestFit="1" customWidth="1"/>
    <col min="9" max="16384" width="8.7109375" style="2"/>
  </cols>
  <sheetData>
    <row r="1" spans="1:8" ht="18" customHeight="1">
      <c r="A1" s="226" t="str">
        <f>'Summary '!A1:D1</f>
        <v>BARRACKS PTC QUETTA</v>
      </c>
      <c r="B1" s="226"/>
      <c r="C1" s="226"/>
      <c r="D1" s="226"/>
      <c r="E1" s="226"/>
      <c r="F1" s="226"/>
      <c r="G1" s="226"/>
      <c r="H1" s="226"/>
    </row>
    <row r="2" spans="1:8" ht="17.25" customHeight="1">
      <c r="A2" s="226" t="str">
        <f>'Summary '!A2:D2</f>
        <v xml:space="preserve">BOQs </v>
      </c>
      <c r="B2" s="226"/>
      <c r="C2" s="226"/>
      <c r="D2" s="226"/>
      <c r="E2" s="226"/>
      <c r="F2" s="226"/>
      <c r="G2" s="226"/>
      <c r="H2" s="226"/>
    </row>
    <row r="3" spans="1:8" ht="18" customHeight="1">
      <c r="A3" s="226" t="s">
        <v>235</v>
      </c>
      <c r="B3" s="226"/>
      <c r="C3" s="226"/>
      <c r="D3" s="226"/>
      <c r="E3" s="226"/>
      <c r="F3" s="226"/>
      <c r="G3" s="226"/>
      <c r="H3" s="226"/>
    </row>
    <row r="4" spans="1:8" ht="12" customHeight="1">
      <c r="A4" s="303" t="s">
        <v>27</v>
      </c>
      <c r="B4" s="303" t="s">
        <v>26</v>
      </c>
      <c r="C4" s="305" t="s">
        <v>5</v>
      </c>
      <c r="D4" s="306"/>
      <c r="E4" s="303" t="s">
        <v>6</v>
      </c>
      <c r="F4" s="330" t="s">
        <v>28</v>
      </c>
      <c r="G4" s="309" t="s">
        <v>7</v>
      </c>
      <c r="H4" s="309" t="s">
        <v>29</v>
      </c>
    </row>
    <row r="5" spans="1:8" ht="19.5" customHeight="1">
      <c r="A5" s="304"/>
      <c r="B5" s="304"/>
      <c r="C5" s="307"/>
      <c r="D5" s="308"/>
      <c r="E5" s="304"/>
      <c r="F5" s="331"/>
      <c r="G5" s="310"/>
      <c r="H5" s="310"/>
    </row>
    <row r="6" spans="1:8" ht="17.100000000000001" customHeight="1">
      <c r="A6" s="227" t="s">
        <v>30</v>
      </c>
      <c r="B6" s="228"/>
      <c r="C6" s="228"/>
      <c r="D6" s="228"/>
      <c r="E6" s="228"/>
      <c r="F6" s="228"/>
      <c r="G6" s="228"/>
      <c r="H6" s="229"/>
    </row>
    <row r="7" spans="1:8" ht="18" customHeight="1">
      <c r="A7" s="71"/>
      <c r="B7" s="63" t="s">
        <v>355</v>
      </c>
      <c r="C7" s="293" t="s">
        <v>364</v>
      </c>
      <c r="D7" s="294"/>
      <c r="E7" s="59"/>
      <c r="F7" s="60"/>
      <c r="G7" s="61"/>
      <c r="H7" s="58"/>
    </row>
    <row r="8" spans="1:8" ht="77.25" customHeight="1">
      <c r="A8" s="21">
        <v>1</v>
      </c>
      <c r="B8" s="22" t="s">
        <v>423</v>
      </c>
      <c r="C8" s="299" t="s">
        <v>422</v>
      </c>
      <c r="D8" s="300"/>
      <c r="E8" s="27" t="s">
        <v>8</v>
      </c>
      <c r="F8" s="25">
        <v>26</v>
      </c>
      <c r="G8" s="78"/>
      <c r="H8" s="26">
        <f>G8*F8</f>
        <v>0</v>
      </c>
    </row>
    <row r="9" spans="1:8" ht="63.75" customHeight="1">
      <c r="A9" s="48">
        <f>A8+1</f>
        <v>2</v>
      </c>
      <c r="B9" s="49" t="s">
        <v>237</v>
      </c>
      <c r="C9" s="299" t="s">
        <v>238</v>
      </c>
      <c r="D9" s="300"/>
      <c r="E9" s="53" t="s">
        <v>8</v>
      </c>
      <c r="F9" s="33">
        <v>78</v>
      </c>
      <c r="G9" s="79"/>
      <c r="H9" s="54">
        <f t="shared" ref="H9:H17" si="0">G9*F9</f>
        <v>0</v>
      </c>
    </row>
    <row r="10" spans="1:8" ht="64.5" customHeight="1">
      <c r="A10" s="48">
        <f>A9+1</f>
        <v>3</v>
      </c>
      <c r="B10" s="49" t="s">
        <v>425</v>
      </c>
      <c r="C10" s="299" t="s">
        <v>424</v>
      </c>
      <c r="D10" s="300"/>
      <c r="E10" s="53" t="s">
        <v>8</v>
      </c>
      <c r="F10" s="33">
        <v>26</v>
      </c>
      <c r="G10" s="75"/>
      <c r="H10" s="54">
        <f t="shared" si="0"/>
        <v>0</v>
      </c>
    </row>
    <row r="11" spans="1:8" ht="39" customHeight="1">
      <c r="A11" s="48">
        <f>A10+1</f>
        <v>4</v>
      </c>
      <c r="B11" s="22" t="s">
        <v>226</v>
      </c>
      <c r="C11" s="299" t="s">
        <v>225</v>
      </c>
      <c r="D11" s="300"/>
      <c r="E11" s="27" t="s">
        <v>19</v>
      </c>
      <c r="F11" s="25">
        <v>440</v>
      </c>
      <c r="G11" s="75"/>
      <c r="H11" s="54">
        <f t="shared" si="0"/>
        <v>0</v>
      </c>
    </row>
    <row r="12" spans="1:8" ht="38.25" customHeight="1">
      <c r="A12" s="21">
        <f t="shared" ref="A12:A49" si="1">A11+1</f>
        <v>5</v>
      </c>
      <c r="B12" s="22" t="s">
        <v>138</v>
      </c>
      <c r="C12" s="299" t="s">
        <v>136</v>
      </c>
      <c r="D12" s="300"/>
      <c r="E12" s="27" t="s">
        <v>8</v>
      </c>
      <c r="F12" s="25">
        <v>104</v>
      </c>
      <c r="G12" s="79"/>
      <c r="H12" s="54">
        <f t="shared" si="0"/>
        <v>0</v>
      </c>
    </row>
    <row r="13" spans="1:8" ht="39.75" customHeight="1">
      <c r="A13" s="21">
        <f t="shared" si="1"/>
        <v>6</v>
      </c>
      <c r="B13" s="22" t="s">
        <v>139</v>
      </c>
      <c r="C13" s="299" t="s">
        <v>137</v>
      </c>
      <c r="D13" s="300"/>
      <c r="E13" s="27" t="s">
        <v>8</v>
      </c>
      <c r="F13" s="25">
        <v>182</v>
      </c>
      <c r="G13" s="79"/>
      <c r="H13" s="54">
        <f>G13*F13</f>
        <v>0</v>
      </c>
    </row>
    <row r="14" spans="1:8" ht="39.75" customHeight="1">
      <c r="A14" s="21">
        <f t="shared" si="1"/>
        <v>7</v>
      </c>
      <c r="B14" s="22" t="s">
        <v>141</v>
      </c>
      <c r="C14" s="299" t="s">
        <v>140</v>
      </c>
      <c r="D14" s="300"/>
      <c r="E14" s="27" t="s">
        <v>8</v>
      </c>
      <c r="F14" s="25">
        <v>130</v>
      </c>
      <c r="G14" s="79"/>
      <c r="H14" s="54">
        <f t="shared" si="0"/>
        <v>0</v>
      </c>
    </row>
    <row r="15" spans="1:8" ht="53.25" customHeight="1">
      <c r="A15" s="48">
        <f t="shared" si="1"/>
        <v>8</v>
      </c>
      <c r="B15" s="22" t="s">
        <v>143</v>
      </c>
      <c r="C15" s="299" t="s">
        <v>142</v>
      </c>
      <c r="D15" s="300"/>
      <c r="E15" s="27" t="s">
        <v>8</v>
      </c>
      <c r="F15" s="25">
        <v>78</v>
      </c>
      <c r="G15" s="79"/>
      <c r="H15" s="54">
        <f t="shared" si="0"/>
        <v>0</v>
      </c>
    </row>
    <row r="16" spans="1:8" ht="51.75" customHeight="1">
      <c r="A16" s="21">
        <f t="shared" si="1"/>
        <v>9</v>
      </c>
      <c r="B16" s="22" t="s">
        <v>145</v>
      </c>
      <c r="C16" s="299" t="s">
        <v>144</v>
      </c>
      <c r="D16" s="300"/>
      <c r="E16" s="27" t="s">
        <v>19</v>
      </c>
      <c r="F16" s="25">
        <v>650</v>
      </c>
      <c r="G16" s="79"/>
      <c r="H16" s="54">
        <f t="shared" si="0"/>
        <v>0</v>
      </c>
    </row>
    <row r="17" spans="1:8" ht="15" customHeight="1">
      <c r="A17" s="30">
        <f t="shared" si="1"/>
        <v>10</v>
      </c>
      <c r="B17" s="31" t="s">
        <v>147</v>
      </c>
      <c r="C17" s="332" t="s">
        <v>146</v>
      </c>
      <c r="D17" s="332"/>
      <c r="E17" s="3" t="s">
        <v>8</v>
      </c>
      <c r="F17" s="34">
        <v>104</v>
      </c>
      <c r="G17" s="78"/>
      <c r="H17" s="54">
        <f t="shared" si="0"/>
        <v>0</v>
      </c>
    </row>
    <row r="18" spans="1:8" ht="18" customHeight="1">
      <c r="A18" s="71"/>
      <c r="B18" s="63" t="s">
        <v>359</v>
      </c>
      <c r="C18" s="293" t="s">
        <v>358</v>
      </c>
      <c r="D18" s="294"/>
      <c r="E18" s="59"/>
      <c r="F18" s="60"/>
      <c r="G18" s="76"/>
      <c r="H18" s="58"/>
    </row>
    <row r="19" spans="1:8" ht="66" customHeight="1">
      <c r="A19" s="48">
        <f>A17+1</f>
        <v>11</v>
      </c>
      <c r="B19" s="24" t="s">
        <v>304</v>
      </c>
      <c r="C19" s="299" t="s">
        <v>303</v>
      </c>
      <c r="D19" s="300"/>
      <c r="E19" s="27" t="s">
        <v>21</v>
      </c>
      <c r="F19" s="25">
        <v>200</v>
      </c>
      <c r="G19" s="79"/>
      <c r="H19" s="26">
        <f>G19*F19</f>
        <v>0</v>
      </c>
    </row>
    <row r="20" spans="1:8" ht="27.75" customHeight="1">
      <c r="A20" s="3">
        <f t="shared" si="1"/>
        <v>12</v>
      </c>
      <c r="B20" s="396" t="s">
        <v>126</v>
      </c>
      <c r="C20" s="397" t="s">
        <v>343</v>
      </c>
      <c r="D20" s="398"/>
      <c r="E20" s="53"/>
      <c r="F20" s="33"/>
      <c r="G20" s="79"/>
      <c r="H20" s="399"/>
    </row>
    <row r="21" spans="1:8" ht="15" customHeight="1">
      <c r="A21" s="48">
        <f t="shared" si="1"/>
        <v>13</v>
      </c>
      <c r="B21" s="51" t="s">
        <v>129</v>
      </c>
      <c r="C21" s="297" t="s">
        <v>344</v>
      </c>
      <c r="D21" s="298"/>
      <c r="E21" s="3" t="s">
        <v>8</v>
      </c>
      <c r="F21" s="47">
        <v>5</v>
      </c>
      <c r="G21" s="78"/>
      <c r="H21" s="54">
        <f t="shared" ref="H20:H23" si="2">G21*F21</f>
        <v>0</v>
      </c>
    </row>
    <row r="22" spans="1:8" ht="39.75" customHeight="1">
      <c r="A22" s="48">
        <f t="shared" si="1"/>
        <v>14</v>
      </c>
      <c r="B22" s="51" t="s">
        <v>126</v>
      </c>
      <c r="C22" s="299" t="s">
        <v>345</v>
      </c>
      <c r="D22" s="300"/>
      <c r="E22" s="3" t="s">
        <v>8</v>
      </c>
      <c r="F22" s="47">
        <v>6</v>
      </c>
      <c r="G22" s="78"/>
      <c r="H22" s="54">
        <f t="shared" si="2"/>
        <v>0</v>
      </c>
    </row>
    <row r="23" spans="1:8" ht="15" customHeight="1">
      <c r="A23" s="48">
        <f t="shared" si="1"/>
        <v>15</v>
      </c>
      <c r="B23" s="49" t="s">
        <v>129</v>
      </c>
      <c r="C23" s="297" t="s">
        <v>346</v>
      </c>
      <c r="D23" s="298"/>
      <c r="E23" s="3" t="s">
        <v>8</v>
      </c>
      <c r="F23" s="47">
        <v>3</v>
      </c>
      <c r="G23" s="78"/>
      <c r="H23" s="54">
        <f t="shared" si="2"/>
        <v>0</v>
      </c>
    </row>
    <row r="24" spans="1:8" ht="39.75" customHeight="1">
      <c r="A24" s="3">
        <f t="shared" si="1"/>
        <v>16</v>
      </c>
      <c r="B24" s="396" t="s">
        <v>126</v>
      </c>
      <c r="C24" s="397" t="s">
        <v>127</v>
      </c>
      <c r="D24" s="398"/>
      <c r="E24" s="53"/>
      <c r="F24" s="33"/>
      <c r="G24" s="79"/>
      <c r="H24" s="399"/>
    </row>
    <row r="25" spans="1:8" ht="15" customHeight="1">
      <c r="A25" s="3">
        <f t="shared" si="1"/>
        <v>17</v>
      </c>
      <c r="B25" s="396" t="s">
        <v>129</v>
      </c>
      <c r="C25" s="318" t="s">
        <v>128</v>
      </c>
      <c r="D25" s="319"/>
      <c r="E25" s="3" t="s">
        <v>8</v>
      </c>
      <c r="F25" s="47">
        <v>58</v>
      </c>
      <c r="G25" s="78"/>
      <c r="H25" s="400">
        <f>G25*F25</f>
        <v>0</v>
      </c>
    </row>
    <row r="26" spans="1:8" ht="39.75" customHeight="1">
      <c r="A26" s="3">
        <f t="shared" si="1"/>
        <v>18</v>
      </c>
      <c r="B26" s="396" t="s">
        <v>117</v>
      </c>
      <c r="C26" s="397" t="s">
        <v>118</v>
      </c>
      <c r="D26" s="398"/>
      <c r="E26" s="53"/>
      <c r="F26" s="33"/>
      <c r="G26" s="79"/>
      <c r="H26" s="399"/>
    </row>
    <row r="27" spans="1:8" ht="15" customHeight="1">
      <c r="A27" s="21">
        <f t="shared" si="1"/>
        <v>19</v>
      </c>
      <c r="B27" s="23" t="s">
        <v>119</v>
      </c>
      <c r="C27" s="297" t="s">
        <v>120</v>
      </c>
      <c r="D27" s="298"/>
      <c r="E27" s="3" t="s">
        <v>21</v>
      </c>
      <c r="F27" s="29">
        <v>2300</v>
      </c>
      <c r="G27" s="78"/>
      <c r="H27" s="36">
        <f>G27*F27</f>
        <v>0</v>
      </c>
    </row>
    <row r="28" spans="1:8" ht="15" customHeight="1">
      <c r="A28" s="21">
        <f t="shared" si="1"/>
        <v>20</v>
      </c>
      <c r="B28" s="23" t="s">
        <v>122</v>
      </c>
      <c r="C28" s="295" t="s">
        <v>121</v>
      </c>
      <c r="D28" s="296"/>
      <c r="E28" s="3" t="s">
        <v>21</v>
      </c>
      <c r="F28" s="29">
        <v>590</v>
      </c>
      <c r="G28" s="78"/>
      <c r="H28" s="36">
        <f t="shared" ref="H28:H34" si="3">G28*F28</f>
        <v>0</v>
      </c>
    </row>
    <row r="29" spans="1:8" ht="15" customHeight="1">
      <c r="A29" s="21">
        <f t="shared" si="1"/>
        <v>21</v>
      </c>
      <c r="B29" s="23" t="s">
        <v>124</v>
      </c>
      <c r="C29" s="301" t="s">
        <v>123</v>
      </c>
      <c r="D29" s="296"/>
      <c r="E29" s="3" t="s">
        <v>21</v>
      </c>
      <c r="F29" s="29">
        <v>2350</v>
      </c>
      <c r="G29" s="80"/>
      <c r="H29" s="36">
        <f t="shared" si="3"/>
        <v>0</v>
      </c>
    </row>
    <row r="30" spans="1:8" ht="15" customHeight="1">
      <c r="A30" s="48">
        <f t="shared" si="1"/>
        <v>22</v>
      </c>
      <c r="B30" s="51" t="s">
        <v>348</v>
      </c>
      <c r="C30" s="301" t="s">
        <v>347</v>
      </c>
      <c r="D30" s="296"/>
      <c r="E30" s="3" t="s">
        <v>21</v>
      </c>
      <c r="F30" s="47">
        <v>580</v>
      </c>
      <c r="G30" s="80"/>
      <c r="H30" s="36">
        <f t="shared" si="3"/>
        <v>0</v>
      </c>
    </row>
    <row r="31" spans="1:8" ht="15" customHeight="1">
      <c r="A31" s="48">
        <f t="shared" si="1"/>
        <v>23</v>
      </c>
      <c r="B31" s="49" t="s">
        <v>125</v>
      </c>
      <c r="C31" s="301" t="s">
        <v>291</v>
      </c>
      <c r="D31" s="296"/>
      <c r="E31" s="3" t="s">
        <v>21</v>
      </c>
      <c r="F31" s="29">
        <v>235</v>
      </c>
      <c r="G31" s="80"/>
      <c r="H31" s="36">
        <f t="shared" si="3"/>
        <v>0</v>
      </c>
    </row>
    <row r="32" spans="1:8" ht="15" customHeight="1">
      <c r="A32" s="48">
        <f t="shared" si="1"/>
        <v>24</v>
      </c>
      <c r="B32" s="49" t="s">
        <v>285</v>
      </c>
      <c r="C32" s="301" t="s">
        <v>287</v>
      </c>
      <c r="D32" s="296"/>
      <c r="E32" s="3" t="s">
        <v>21</v>
      </c>
      <c r="F32" s="47">
        <v>355</v>
      </c>
      <c r="G32" s="80"/>
      <c r="H32" s="36">
        <f t="shared" si="3"/>
        <v>0</v>
      </c>
    </row>
    <row r="33" spans="1:8" ht="15" customHeight="1">
      <c r="A33" s="48">
        <f t="shared" si="1"/>
        <v>25</v>
      </c>
      <c r="B33" s="49" t="s">
        <v>286</v>
      </c>
      <c r="C33" s="301" t="s">
        <v>289</v>
      </c>
      <c r="D33" s="296"/>
      <c r="E33" s="3" t="s">
        <v>21</v>
      </c>
      <c r="F33" s="47">
        <v>420</v>
      </c>
      <c r="G33" s="80"/>
      <c r="H33" s="36">
        <f t="shared" si="3"/>
        <v>0</v>
      </c>
    </row>
    <row r="34" spans="1:8" ht="15" customHeight="1">
      <c r="A34" s="48">
        <f t="shared" si="1"/>
        <v>26</v>
      </c>
      <c r="B34" s="49" t="s">
        <v>288</v>
      </c>
      <c r="C34" s="301" t="s">
        <v>290</v>
      </c>
      <c r="D34" s="296"/>
      <c r="E34" s="3" t="s">
        <v>21</v>
      </c>
      <c r="F34" s="47">
        <v>190</v>
      </c>
      <c r="G34" s="80"/>
      <c r="H34" s="36">
        <f t="shared" si="3"/>
        <v>0</v>
      </c>
    </row>
    <row r="35" spans="1:8" ht="18" customHeight="1">
      <c r="A35" s="71"/>
      <c r="B35" s="63" t="s">
        <v>357</v>
      </c>
      <c r="C35" s="293" t="s">
        <v>356</v>
      </c>
      <c r="D35" s="294"/>
      <c r="E35" s="59"/>
      <c r="F35" s="60"/>
      <c r="G35" s="76"/>
      <c r="H35" s="58"/>
    </row>
    <row r="36" spans="1:8" ht="66" customHeight="1">
      <c r="A36" s="48">
        <f>A34+1</f>
        <v>27</v>
      </c>
      <c r="B36" s="49" t="s">
        <v>354</v>
      </c>
      <c r="C36" s="297" t="s">
        <v>353</v>
      </c>
      <c r="D36" s="313"/>
      <c r="E36" s="3" t="s">
        <v>8</v>
      </c>
      <c r="F36" s="34">
        <v>2</v>
      </c>
      <c r="G36" s="80"/>
      <c r="H36" s="36">
        <f>G36*F36</f>
        <v>0</v>
      </c>
    </row>
    <row r="37" spans="1:8" ht="18" customHeight="1">
      <c r="A37" s="71"/>
      <c r="B37" s="63" t="s">
        <v>361</v>
      </c>
      <c r="C37" s="72" t="s">
        <v>360</v>
      </c>
      <c r="D37" s="73"/>
      <c r="E37" s="59"/>
      <c r="F37" s="60"/>
      <c r="G37" s="76"/>
      <c r="H37" s="58"/>
    </row>
    <row r="38" spans="1:8" ht="27" customHeight="1">
      <c r="A38" s="48">
        <f>A36+1</f>
        <v>28</v>
      </c>
      <c r="B38" s="22" t="s">
        <v>131</v>
      </c>
      <c r="C38" s="295" t="s">
        <v>130</v>
      </c>
      <c r="D38" s="296"/>
      <c r="E38" s="3" t="s">
        <v>21</v>
      </c>
      <c r="F38" s="13">
        <v>110</v>
      </c>
      <c r="G38" s="80"/>
      <c r="H38" s="36">
        <f>G38*F38</f>
        <v>0</v>
      </c>
    </row>
    <row r="39" spans="1:8" ht="15" customHeight="1">
      <c r="A39" s="48">
        <f t="shared" si="1"/>
        <v>29</v>
      </c>
      <c r="B39" s="22" t="s">
        <v>133</v>
      </c>
      <c r="C39" s="301" t="s">
        <v>132</v>
      </c>
      <c r="D39" s="296"/>
      <c r="E39" s="3" t="s">
        <v>21</v>
      </c>
      <c r="F39" s="13">
        <v>1560</v>
      </c>
      <c r="G39" s="80"/>
      <c r="H39" s="36">
        <f t="shared" ref="H39:H42" si="4">G39*F39</f>
        <v>0</v>
      </c>
    </row>
    <row r="40" spans="1:8" ht="15" customHeight="1">
      <c r="A40" s="48">
        <f t="shared" si="1"/>
        <v>30</v>
      </c>
      <c r="B40" s="22" t="s">
        <v>134</v>
      </c>
      <c r="C40" s="301" t="s">
        <v>135</v>
      </c>
      <c r="D40" s="296"/>
      <c r="E40" s="3" t="s">
        <v>21</v>
      </c>
      <c r="F40" s="13">
        <v>1655</v>
      </c>
      <c r="G40" s="80"/>
      <c r="H40" s="36">
        <f t="shared" si="4"/>
        <v>0</v>
      </c>
    </row>
    <row r="41" spans="1:8" ht="27.75" customHeight="1">
      <c r="A41" s="48">
        <f t="shared" si="1"/>
        <v>31</v>
      </c>
      <c r="B41" s="46" t="s">
        <v>197</v>
      </c>
      <c r="C41" s="295" t="s">
        <v>196</v>
      </c>
      <c r="D41" s="296"/>
      <c r="E41" s="3" t="s">
        <v>21</v>
      </c>
      <c r="F41" s="47">
        <v>50</v>
      </c>
      <c r="G41" s="80"/>
      <c r="H41" s="36">
        <f t="shared" si="4"/>
        <v>0</v>
      </c>
    </row>
    <row r="42" spans="1:8" ht="27.75" customHeight="1">
      <c r="A42" s="48">
        <f t="shared" si="1"/>
        <v>32</v>
      </c>
      <c r="B42" s="46" t="s">
        <v>199</v>
      </c>
      <c r="C42" s="295" t="s">
        <v>198</v>
      </c>
      <c r="D42" s="296"/>
      <c r="E42" s="3" t="s">
        <v>8</v>
      </c>
      <c r="F42" s="47">
        <v>5</v>
      </c>
      <c r="G42" s="80"/>
      <c r="H42" s="36">
        <f t="shared" si="4"/>
        <v>0</v>
      </c>
    </row>
    <row r="43" spans="1:8" ht="18" customHeight="1">
      <c r="A43" s="71"/>
      <c r="B43" s="63" t="s">
        <v>363</v>
      </c>
      <c r="C43" s="293" t="s">
        <v>362</v>
      </c>
      <c r="D43" s="294"/>
      <c r="E43" s="59"/>
      <c r="F43" s="60"/>
      <c r="G43" s="76"/>
      <c r="H43" s="58"/>
    </row>
    <row r="44" spans="1:8" ht="52.5" customHeight="1">
      <c r="A44" s="48">
        <f>A42+1</f>
        <v>33</v>
      </c>
      <c r="B44" s="22" t="s">
        <v>149</v>
      </c>
      <c r="C44" s="297" t="s">
        <v>148</v>
      </c>
      <c r="D44" s="313"/>
      <c r="E44" s="3" t="s">
        <v>18</v>
      </c>
      <c r="F44" s="29">
        <v>1950</v>
      </c>
      <c r="G44" s="80"/>
      <c r="H44" s="36">
        <f>G44*F44</f>
        <v>0</v>
      </c>
    </row>
    <row r="45" spans="1:8" ht="52.5" customHeight="1">
      <c r="A45" s="48">
        <f t="shared" si="1"/>
        <v>34</v>
      </c>
      <c r="B45" s="49" t="s">
        <v>151</v>
      </c>
      <c r="C45" s="297" t="s">
        <v>150</v>
      </c>
      <c r="D45" s="313"/>
      <c r="E45" s="3" t="s">
        <v>8</v>
      </c>
      <c r="F45" s="47">
        <v>31</v>
      </c>
      <c r="G45" s="80"/>
      <c r="H45" s="36">
        <f t="shared" ref="H45:H49" si="5">G45*F45</f>
        <v>0</v>
      </c>
    </row>
    <row r="46" spans="1:8" ht="42" customHeight="1">
      <c r="A46" s="48">
        <f t="shared" si="1"/>
        <v>35</v>
      </c>
      <c r="B46" s="49" t="s">
        <v>324</v>
      </c>
      <c r="C46" s="297" t="s">
        <v>323</v>
      </c>
      <c r="D46" s="313"/>
      <c r="E46" s="3" t="s">
        <v>8</v>
      </c>
      <c r="F46" s="47">
        <v>7</v>
      </c>
      <c r="G46" s="80"/>
      <c r="H46" s="36">
        <f t="shared" si="5"/>
        <v>0</v>
      </c>
    </row>
    <row r="47" spans="1:8" ht="38.25" customHeight="1">
      <c r="A47" s="48">
        <f>A46+1</f>
        <v>36</v>
      </c>
      <c r="B47" s="20" t="s">
        <v>428</v>
      </c>
      <c r="C47" s="297" t="s">
        <v>426</v>
      </c>
      <c r="D47" s="298"/>
      <c r="E47" s="3" t="s">
        <v>8</v>
      </c>
      <c r="F47" s="47">
        <v>104</v>
      </c>
      <c r="G47" s="75"/>
      <c r="H47" s="36">
        <f t="shared" si="5"/>
        <v>0</v>
      </c>
    </row>
    <row r="48" spans="1:8" ht="38.25" customHeight="1">
      <c r="A48" s="48">
        <f t="shared" si="1"/>
        <v>37</v>
      </c>
      <c r="B48" s="20" t="s">
        <v>429</v>
      </c>
      <c r="C48" s="297" t="s">
        <v>427</v>
      </c>
      <c r="D48" s="298"/>
      <c r="E48" s="3" t="s">
        <v>8</v>
      </c>
      <c r="F48" s="29">
        <v>104</v>
      </c>
      <c r="G48" s="75"/>
      <c r="H48" s="36">
        <f t="shared" si="5"/>
        <v>0</v>
      </c>
    </row>
    <row r="49" spans="1:8" ht="30" customHeight="1">
      <c r="A49" s="48">
        <f t="shared" si="1"/>
        <v>38</v>
      </c>
      <c r="B49" s="49" t="s">
        <v>391</v>
      </c>
      <c r="C49" s="297" t="s">
        <v>392</v>
      </c>
      <c r="D49" s="313"/>
      <c r="E49" s="3" t="s">
        <v>8</v>
      </c>
      <c r="F49" s="47">
        <v>17</v>
      </c>
      <c r="G49" s="80"/>
      <c r="H49" s="36">
        <f t="shared" si="5"/>
        <v>0</v>
      </c>
    </row>
    <row r="50" spans="1:8" ht="17.100000000000001" customHeight="1">
      <c r="A50" s="248" t="s">
        <v>179</v>
      </c>
      <c r="B50" s="249"/>
      <c r="C50" s="249"/>
      <c r="D50" s="249"/>
      <c r="E50" s="249"/>
      <c r="F50" s="249"/>
      <c r="G50" s="250"/>
      <c r="H50" s="37">
        <f>SUM(H8:H49)</f>
        <v>0</v>
      </c>
    </row>
    <row r="51" spans="1:8" ht="17.100000000000001" customHeight="1">
      <c r="A51" s="251" t="s">
        <v>112</v>
      </c>
      <c r="B51" s="252"/>
      <c r="C51" s="252"/>
      <c r="D51" s="252"/>
      <c r="E51" s="252"/>
      <c r="F51" s="252"/>
      <c r="G51" s="253"/>
      <c r="H51" s="38">
        <f>H50*12%</f>
        <v>0</v>
      </c>
    </row>
    <row r="52" spans="1:8" ht="17.100000000000001" customHeight="1">
      <c r="A52" s="254" t="s">
        <v>187</v>
      </c>
      <c r="B52" s="255"/>
      <c r="C52" s="255"/>
      <c r="D52" s="255"/>
      <c r="E52" s="255"/>
      <c r="F52" s="255"/>
      <c r="G52" s="256"/>
      <c r="H52" s="38">
        <f>SUM(H50:H51)</f>
        <v>0</v>
      </c>
    </row>
    <row r="53" spans="1:8" ht="17.100000000000001" customHeight="1">
      <c r="A53" s="227" t="s">
        <v>49</v>
      </c>
      <c r="B53" s="228"/>
      <c r="C53" s="228"/>
      <c r="D53" s="228"/>
      <c r="E53" s="228"/>
      <c r="F53" s="228"/>
      <c r="G53" s="228"/>
      <c r="H53" s="229"/>
    </row>
    <row r="54" spans="1:8" ht="66" customHeight="1">
      <c r="A54" s="324" t="s">
        <v>152</v>
      </c>
      <c r="B54" s="325"/>
      <c r="C54" s="297" t="s">
        <v>67</v>
      </c>
      <c r="D54" s="298"/>
      <c r="E54" s="3"/>
      <c r="F54" s="29"/>
      <c r="G54" s="81"/>
      <c r="H54" s="36"/>
    </row>
    <row r="55" spans="1:8" ht="15" customHeight="1">
      <c r="A55" s="326"/>
      <c r="B55" s="327"/>
      <c r="C55" s="297" t="s">
        <v>284</v>
      </c>
      <c r="D55" s="298"/>
      <c r="E55" s="28" t="s">
        <v>8</v>
      </c>
      <c r="F55" s="28">
        <v>81</v>
      </c>
      <c r="G55" s="81"/>
      <c r="H55" s="12">
        <f>G55*F55</f>
        <v>0</v>
      </c>
    </row>
    <row r="56" spans="1:8" ht="66" customHeight="1">
      <c r="A56" s="324" t="s">
        <v>153</v>
      </c>
      <c r="B56" s="325"/>
      <c r="C56" s="297" t="s">
        <v>292</v>
      </c>
      <c r="D56" s="298"/>
      <c r="E56" s="3"/>
      <c r="F56" s="47"/>
      <c r="G56" s="82"/>
      <c r="H56" s="36"/>
    </row>
    <row r="57" spans="1:8" ht="15" customHeight="1">
      <c r="A57" s="326"/>
      <c r="B57" s="327"/>
      <c r="C57" s="297" t="s">
        <v>293</v>
      </c>
      <c r="D57" s="298"/>
      <c r="E57" s="48" t="s">
        <v>8</v>
      </c>
      <c r="F57" s="48">
        <v>24</v>
      </c>
      <c r="G57" s="81"/>
      <c r="H57" s="12">
        <f>G57*F57</f>
        <v>0</v>
      </c>
    </row>
    <row r="58" spans="1:8" ht="63.75" customHeight="1">
      <c r="A58" s="328" t="s">
        <v>154</v>
      </c>
      <c r="B58" s="329"/>
      <c r="C58" s="299" t="s">
        <v>333</v>
      </c>
      <c r="D58" s="300"/>
      <c r="E58" s="27" t="s">
        <v>8</v>
      </c>
      <c r="F58" s="25">
        <v>208</v>
      </c>
      <c r="G58" s="81"/>
      <c r="H58" s="12">
        <f t="shared" ref="H58:H78" si="6">G58*F58</f>
        <v>0</v>
      </c>
    </row>
    <row r="59" spans="1:8" ht="64.5" customHeight="1">
      <c r="A59" s="328" t="s">
        <v>155</v>
      </c>
      <c r="B59" s="329"/>
      <c r="C59" s="299" t="s">
        <v>334</v>
      </c>
      <c r="D59" s="300"/>
      <c r="E59" s="32" t="s">
        <v>8</v>
      </c>
      <c r="F59" s="33">
        <v>208</v>
      </c>
      <c r="G59" s="81"/>
      <c r="H59" s="12">
        <f t="shared" si="6"/>
        <v>0</v>
      </c>
    </row>
    <row r="60" spans="1:8" ht="27" customHeight="1">
      <c r="A60" s="328" t="s">
        <v>156</v>
      </c>
      <c r="B60" s="329"/>
      <c r="C60" s="297" t="s">
        <v>43</v>
      </c>
      <c r="D60" s="298"/>
      <c r="E60" s="28" t="s">
        <v>8</v>
      </c>
      <c r="F60" s="28">
        <v>32</v>
      </c>
      <c r="G60" s="81"/>
      <c r="H60" s="12">
        <f t="shared" si="6"/>
        <v>0</v>
      </c>
    </row>
    <row r="61" spans="1:8" ht="63.75" customHeight="1">
      <c r="A61" s="328" t="s">
        <v>157</v>
      </c>
      <c r="B61" s="329"/>
      <c r="C61" s="297" t="s">
        <v>158</v>
      </c>
      <c r="D61" s="298"/>
      <c r="E61" s="28" t="s">
        <v>8</v>
      </c>
      <c r="F61" s="28">
        <v>32</v>
      </c>
      <c r="G61" s="81"/>
      <c r="H61" s="12">
        <f t="shared" si="6"/>
        <v>0</v>
      </c>
    </row>
    <row r="62" spans="1:8" customFormat="1" ht="65.25" customHeight="1">
      <c r="A62" s="314" t="s">
        <v>294</v>
      </c>
      <c r="B62" s="315"/>
      <c r="C62" s="297" t="s">
        <v>336</v>
      </c>
      <c r="D62" s="298"/>
      <c r="E62" s="3"/>
      <c r="F62" s="47"/>
      <c r="G62" s="81"/>
      <c r="H62" s="12">
        <f t="shared" si="6"/>
        <v>0</v>
      </c>
    </row>
    <row r="63" spans="1:8" customFormat="1" ht="15" customHeight="1">
      <c r="A63" s="324"/>
      <c r="B63" s="325"/>
      <c r="C63" s="295" t="s">
        <v>337</v>
      </c>
      <c r="D63" s="296"/>
      <c r="E63" s="48" t="s">
        <v>21</v>
      </c>
      <c r="F63" s="48">
        <v>300</v>
      </c>
      <c r="G63" s="81"/>
      <c r="H63" s="12">
        <f t="shared" si="6"/>
        <v>0</v>
      </c>
    </row>
    <row r="64" spans="1:8" customFormat="1" ht="15" customHeight="1">
      <c r="A64" s="324"/>
      <c r="B64" s="325"/>
      <c r="C64" s="295" t="s">
        <v>338</v>
      </c>
      <c r="D64" s="296"/>
      <c r="E64" s="48" t="s">
        <v>21</v>
      </c>
      <c r="F64" s="48">
        <v>80</v>
      </c>
      <c r="G64" s="81"/>
      <c r="H64" s="12">
        <f t="shared" si="6"/>
        <v>0</v>
      </c>
    </row>
    <row r="65" spans="1:8" customFormat="1" ht="15" customHeight="1">
      <c r="A65" s="324"/>
      <c r="B65" s="325"/>
      <c r="C65" s="295" t="s">
        <v>339</v>
      </c>
      <c r="D65" s="296"/>
      <c r="E65" s="48" t="s">
        <v>21</v>
      </c>
      <c r="F65" s="48">
        <v>750</v>
      </c>
      <c r="G65" s="81"/>
      <c r="H65" s="12">
        <f t="shared" si="6"/>
        <v>0</v>
      </c>
    </row>
    <row r="66" spans="1:8" customFormat="1" ht="15" customHeight="1">
      <c r="A66" s="324"/>
      <c r="B66" s="325"/>
      <c r="C66" s="295" t="s">
        <v>340</v>
      </c>
      <c r="D66" s="296"/>
      <c r="E66" s="48" t="s">
        <v>21</v>
      </c>
      <c r="F66" s="48">
        <v>170</v>
      </c>
      <c r="G66" s="81"/>
      <c r="H66" s="12">
        <f t="shared" si="6"/>
        <v>0</v>
      </c>
    </row>
    <row r="67" spans="1:8" customFormat="1" ht="15" customHeight="1">
      <c r="A67" s="326"/>
      <c r="B67" s="327"/>
      <c r="C67" s="295" t="s">
        <v>341</v>
      </c>
      <c r="D67" s="296"/>
      <c r="E67" s="48" t="s">
        <v>21</v>
      </c>
      <c r="F67" s="48">
        <v>1300</v>
      </c>
      <c r="G67" s="81"/>
      <c r="H67" s="12">
        <f t="shared" si="6"/>
        <v>0</v>
      </c>
    </row>
    <row r="68" spans="1:8" customFormat="1" ht="104.25" customHeight="1">
      <c r="A68" s="314" t="s">
        <v>335</v>
      </c>
      <c r="B68" s="315"/>
      <c r="C68" s="297" t="s">
        <v>68</v>
      </c>
      <c r="D68" s="298"/>
      <c r="E68" s="3"/>
      <c r="F68" s="47"/>
      <c r="G68" s="81"/>
      <c r="H68" s="12">
        <f t="shared" si="6"/>
        <v>0</v>
      </c>
    </row>
    <row r="69" spans="1:8" customFormat="1" ht="15" customHeight="1">
      <c r="A69" s="324"/>
      <c r="B69" s="325"/>
      <c r="C69" s="295" t="s">
        <v>161</v>
      </c>
      <c r="D69" s="296"/>
      <c r="E69" s="48" t="s">
        <v>21</v>
      </c>
      <c r="F69" s="48">
        <v>380</v>
      </c>
      <c r="G69" s="81"/>
      <c r="H69" s="12">
        <f t="shared" si="6"/>
        <v>0</v>
      </c>
    </row>
    <row r="70" spans="1:8" customFormat="1" ht="15" customHeight="1">
      <c r="A70" s="324"/>
      <c r="B70" s="325"/>
      <c r="C70" s="295" t="s">
        <v>302</v>
      </c>
      <c r="D70" s="296"/>
      <c r="E70" s="48" t="s">
        <v>21</v>
      </c>
      <c r="F70" s="48">
        <v>130</v>
      </c>
      <c r="G70" s="81"/>
      <c r="H70" s="12">
        <f t="shared" si="6"/>
        <v>0</v>
      </c>
    </row>
    <row r="71" spans="1:8" customFormat="1" ht="15" customHeight="1">
      <c r="A71" s="326"/>
      <c r="B71" s="327"/>
      <c r="C71" s="295" t="s">
        <v>301</v>
      </c>
      <c r="D71" s="296"/>
      <c r="E71" s="48" t="s">
        <v>21</v>
      </c>
      <c r="F71" s="48">
        <v>600</v>
      </c>
      <c r="G71" s="81"/>
      <c r="H71" s="12">
        <f t="shared" si="6"/>
        <v>0</v>
      </c>
    </row>
    <row r="72" spans="1:8" customFormat="1" ht="156" customHeight="1">
      <c r="A72" s="314" t="s">
        <v>342</v>
      </c>
      <c r="B72" s="315"/>
      <c r="C72" s="297" t="s">
        <v>295</v>
      </c>
      <c r="D72" s="298"/>
      <c r="E72" s="3"/>
      <c r="F72" s="47"/>
      <c r="G72" s="81"/>
      <c r="H72" s="12">
        <f t="shared" si="6"/>
        <v>0</v>
      </c>
    </row>
    <row r="73" spans="1:8" customFormat="1" ht="15" customHeight="1">
      <c r="A73" s="324"/>
      <c r="B73" s="325"/>
      <c r="C73" s="295" t="s">
        <v>296</v>
      </c>
      <c r="D73" s="296"/>
      <c r="E73" s="48" t="s">
        <v>21</v>
      </c>
      <c r="F73" s="48">
        <v>470</v>
      </c>
      <c r="G73" s="81"/>
      <c r="H73" s="12">
        <f t="shared" si="6"/>
        <v>0</v>
      </c>
    </row>
    <row r="74" spans="1:8" customFormat="1" ht="15" customHeight="1">
      <c r="A74" s="324"/>
      <c r="B74" s="325"/>
      <c r="C74" s="295" t="s">
        <v>297</v>
      </c>
      <c r="D74" s="296"/>
      <c r="E74" s="48" t="s">
        <v>21</v>
      </c>
      <c r="F74" s="48">
        <v>585</v>
      </c>
      <c r="G74" s="81"/>
      <c r="H74" s="12">
        <f t="shared" si="6"/>
        <v>0</v>
      </c>
    </row>
    <row r="75" spans="1:8" customFormat="1" ht="15" customHeight="1">
      <c r="A75" s="326"/>
      <c r="B75" s="327"/>
      <c r="C75" s="295" t="s">
        <v>298</v>
      </c>
      <c r="D75" s="296"/>
      <c r="E75" s="48" t="s">
        <v>21</v>
      </c>
      <c r="F75" s="48">
        <v>210</v>
      </c>
      <c r="G75" s="81"/>
      <c r="H75" s="12">
        <f t="shared" si="6"/>
        <v>0</v>
      </c>
    </row>
    <row r="76" spans="1:8" customFormat="1" ht="69" customHeight="1">
      <c r="A76" s="314" t="s">
        <v>365</v>
      </c>
      <c r="B76" s="315"/>
      <c r="C76" s="297" t="s">
        <v>299</v>
      </c>
      <c r="D76" s="298"/>
      <c r="E76" s="3"/>
      <c r="F76" s="29"/>
      <c r="G76" s="82"/>
      <c r="H76" s="12">
        <f t="shared" si="6"/>
        <v>0</v>
      </c>
    </row>
    <row r="77" spans="1:8" customFormat="1" ht="15" customHeight="1">
      <c r="A77" s="324"/>
      <c r="B77" s="325"/>
      <c r="C77" s="295" t="s">
        <v>296</v>
      </c>
      <c r="D77" s="296"/>
      <c r="E77" s="44" t="s">
        <v>8</v>
      </c>
      <c r="F77" s="44">
        <v>26</v>
      </c>
      <c r="G77" s="81"/>
      <c r="H77" s="12">
        <f t="shared" si="6"/>
        <v>0</v>
      </c>
    </row>
    <row r="78" spans="1:8" customFormat="1" ht="15" customHeight="1">
      <c r="A78" s="326"/>
      <c r="B78" s="327"/>
      <c r="C78" s="295" t="s">
        <v>300</v>
      </c>
      <c r="D78" s="296"/>
      <c r="E78" s="48" t="s">
        <v>8</v>
      </c>
      <c r="F78" s="28">
        <v>15</v>
      </c>
      <c r="G78" s="81"/>
      <c r="H78" s="12">
        <f t="shared" si="6"/>
        <v>0</v>
      </c>
    </row>
    <row r="79" spans="1:8" ht="17.100000000000001" customHeight="1">
      <c r="A79" s="257" t="s">
        <v>186</v>
      </c>
      <c r="B79" s="258"/>
      <c r="C79" s="258"/>
      <c r="D79" s="258"/>
      <c r="E79" s="258"/>
      <c r="F79" s="258"/>
      <c r="G79" s="259"/>
      <c r="H79" s="38">
        <f>SUM(H54:H78)</f>
        <v>0</v>
      </c>
    </row>
    <row r="80" spans="1:8" ht="21.95" customHeight="1">
      <c r="A80" s="254" t="s">
        <v>113</v>
      </c>
      <c r="B80" s="255"/>
      <c r="C80" s="255"/>
      <c r="D80" s="255"/>
      <c r="E80" s="255"/>
      <c r="F80" s="255"/>
      <c r="G80" s="256"/>
      <c r="H80" s="37">
        <f>H52+H79</f>
        <v>0</v>
      </c>
    </row>
  </sheetData>
  <sheetProtection algorithmName="SHA-512" hashValue="qIl+jkLdKIPYN14luS9o0XzGZ2vgRvP2mjqD9nsGDNZjjkd9wWmbDPPpbZTVK5KvkQDwV7gnH2Sh+vHQat2SCw==" saltValue="wWvHTw3I/MueXG6/WKFuDA==" spinCount="100000" sheet="1" objects="1" scenarios="1" selectLockedCells="1"/>
  <mergeCells count="84">
    <mergeCell ref="C49:D49"/>
    <mergeCell ref="A56:B57"/>
    <mergeCell ref="A68:B71"/>
    <mergeCell ref="C66:D66"/>
    <mergeCell ref="C67:D67"/>
    <mergeCell ref="A54:B55"/>
    <mergeCell ref="A72:B75"/>
    <mergeCell ref="A58:B58"/>
    <mergeCell ref="A59:B59"/>
    <mergeCell ref="A62:B67"/>
    <mergeCell ref="C60:D60"/>
    <mergeCell ref="C62:D62"/>
    <mergeCell ref="C63:D63"/>
    <mergeCell ref="C64:D64"/>
    <mergeCell ref="C65:D65"/>
    <mergeCell ref="A60:B60"/>
    <mergeCell ref="C42:D42"/>
    <mergeCell ref="C11:D11"/>
    <mergeCell ref="C33:D33"/>
    <mergeCell ref="C34:D34"/>
    <mergeCell ref="C39:D39"/>
    <mergeCell ref="C78:D78"/>
    <mergeCell ref="C77:D77"/>
    <mergeCell ref="C54:D54"/>
    <mergeCell ref="C70:D70"/>
    <mergeCell ref="C72:D72"/>
    <mergeCell ref="C73:D73"/>
    <mergeCell ref="C74:D74"/>
    <mergeCell ref="C75:D75"/>
    <mergeCell ref="C59:D59"/>
    <mergeCell ref="C56:D56"/>
    <mergeCell ref="C57:D57"/>
    <mergeCell ref="C58:D58"/>
    <mergeCell ref="C68:D68"/>
    <mergeCell ref="C69:D69"/>
    <mergeCell ref="C71:D71"/>
    <mergeCell ref="A4:A5"/>
    <mergeCell ref="B4:B5"/>
    <mergeCell ref="C4:D5"/>
    <mergeCell ref="E4:E5"/>
    <mergeCell ref="C76:D76"/>
    <mergeCell ref="C10:D10"/>
    <mergeCell ref="C45:D45"/>
    <mergeCell ref="C44:D44"/>
    <mergeCell ref="C29:D29"/>
    <mergeCell ref="C36:D36"/>
    <mergeCell ref="C16:D16"/>
    <mergeCell ref="C26:D26"/>
    <mergeCell ref="C24:D24"/>
    <mergeCell ref="C17:D17"/>
    <mergeCell ref="C19:D19"/>
    <mergeCell ref="C27:D27"/>
    <mergeCell ref="C38:D38"/>
    <mergeCell ref="F4:F5"/>
    <mergeCell ref="G4:G5"/>
    <mergeCell ref="H4:H5"/>
    <mergeCell ref="C7:D7"/>
    <mergeCell ref="C32:D32"/>
    <mergeCell ref="C28:D28"/>
    <mergeCell ref="C9:D9"/>
    <mergeCell ref="C8:D8"/>
    <mergeCell ref="C18:D18"/>
    <mergeCell ref="C30:D30"/>
    <mergeCell ref="C25:D25"/>
    <mergeCell ref="C22:D22"/>
    <mergeCell ref="C20:D20"/>
    <mergeCell ref="C21:D21"/>
    <mergeCell ref="C23:D23"/>
    <mergeCell ref="C40:D40"/>
    <mergeCell ref="C41:D41"/>
    <mergeCell ref="C12:D12"/>
    <mergeCell ref="A76:B78"/>
    <mergeCell ref="A61:B61"/>
    <mergeCell ref="C61:D61"/>
    <mergeCell ref="C55:D55"/>
    <mergeCell ref="C48:D48"/>
    <mergeCell ref="C47:D47"/>
    <mergeCell ref="C46:D46"/>
    <mergeCell ref="C35:D35"/>
    <mergeCell ref="C43:D43"/>
    <mergeCell ref="C13:D13"/>
    <mergeCell ref="C14:D14"/>
    <mergeCell ref="C15:D15"/>
    <mergeCell ref="C31:D31"/>
  </mergeCells>
  <pageMargins left="0.65" right="0.25" top="0.25" bottom="0.4" header="0.3" footer="0.3"/>
  <pageSetup paperSize="256" scale="95" orientation="portrait" r:id="rId1"/>
  <headerFooter>
    <oddFooter>&amp;C&amp;"Times New Roman,Regular"PHE &amp;N</oddFooter>
  </headerFooter>
  <rowBreaks count="3" manualBreakCount="3">
    <brk id="23" max="7" man="1"/>
    <brk id="52" max="16383" man="1"/>
    <brk id="71"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109"/>
  <sheetViews>
    <sheetView view="pageBreakPreview" topLeftCell="A101" zoomScaleSheetLayoutView="100" workbookViewId="0">
      <selection activeCell="G68" sqref="G68"/>
    </sheetView>
  </sheetViews>
  <sheetFormatPr defaultColWidth="9.140625" defaultRowHeight="33" customHeight="1"/>
  <cols>
    <col min="1" max="1" width="4.140625" style="189" bestFit="1" customWidth="1"/>
    <col min="2" max="2" width="4" style="189" customWidth="1"/>
    <col min="3" max="3" width="4" style="85" customWidth="1"/>
    <col min="4" max="4" width="49.140625" style="85" customWidth="1"/>
    <col min="5" max="5" width="6" style="189" bestFit="1" customWidth="1"/>
    <col min="6" max="6" width="8" style="189" customWidth="1"/>
    <col min="7" max="7" width="10.28515625" style="189" bestFit="1" customWidth="1"/>
    <col min="8" max="8" width="11.7109375" style="189" bestFit="1" customWidth="1"/>
    <col min="9" max="9" width="10.140625" style="85" hidden="1" customWidth="1"/>
    <col min="10" max="10" width="9.85546875" style="84" bestFit="1" customWidth="1"/>
    <col min="11" max="11" width="58.28515625" style="84" customWidth="1"/>
    <col min="12" max="16384" width="9.140625" style="84"/>
  </cols>
  <sheetData>
    <row r="1" spans="1:12" ht="18.75" customHeight="1">
      <c r="A1" s="260" t="str">
        <f>'[3]Summary '!A1:D1</f>
        <v>BARRACKS PTC QUETTA</v>
      </c>
      <c r="B1" s="260"/>
      <c r="C1" s="260"/>
      <c r="D1" s="260"/>
      <c r="E1" s="260"/>
      <c r="F1" s="260"/>
      <c r="G1" s="260"/>
      <c r="H1" s="260"/>
      <c r="I1" s="83"/>
      <c r="J1" s="83"/>
      <c r="K1" s="83"/>
      <c r="L1" s="83"/>
    </row>
    <row r="2" spans="1:12" ht="19.5" customHeight="1">
      <c r="A2" s="261" t="s">
        <v>16</v>
      </c>
      <c r="B2" s="261"/>
      <c r="C2" s="261"/>
      <c r="D2" s="261"/>
      <c r="E2" s="261"/>
      <c r="F2" s="261"/>
      <c r="G2" s="261"/>
      <c r="H2" s="261"/>
    </row>
    <row r="3" spans="1:12" ht="19.5" customHeight="1">
      <c r="A3" s="261" t="s">
        <v>33</v>
      </c>
      <c r="B3" s="261"/>
      <c r="C3" s="261"/>
      <c r="D3" s="261"/>
      <c r="E3" s="261"/>
      <c r="F3" s="261"/>
      <c r="G3" s="261"/>
      <c r="H3" s="261"/>
    </row>
    <row r="4" spans="1:12" s="270" customFormat="1" ht="19.5" customHeight="1">
      <c r="A4" s="261"/>
      <c r="B4" s="261"/>
      <c r="C4" s="261"/>
      <c r="D4" s="261"/>
      <c r="E4" s="261"/>
      <c r="F4" s="261"/>
      <c r="G4" s="261"/>
      <c r="H4" s="261"/>
      <c r="I4" s="269"/>
    </row>
    <row r="5" spans="1:12" s="85" customFormat="1" ht="33.75" customHeight="1">
      <c r="A5" s="271" t="s">
        <v>51</v>
      </c>
      <c r="B5" s="374" t="s">
        <v>180</v>
      </c>
      <c r="C5" s="374"/>
      <c r="D5" s="272" t="s">
        <v>5</v>
      </c>
      <c r="E5" s="272" t="s">
        <v>6</v>
      </c>
      <c r="F5" s="272" t="s">
        <v>28</v>
      </c>
      <c r="G5" s="273" t="s">
        <v>45</v>
      </c>
      <c r="H5" s="274" t="s">
        <v>46</v>
      </c>
    </row>
    <row r="6" spans="1:12" ht="20.100000000000001" customHeight="1">
      <c r="A6" s="276" t="s">
        <v>30</v>
      </c>
      <c r="B6" s="275"/>
      <c r="C6" s="275"/>
      <c r="D6" s="275"/>
      <c r="E6" s="275"/>
      <c r="F6" s="275"/>
      <c r="G6" s="275"/>
      <c r="H6" s="275"/>
    </row>
    <row r="7" spans="1:12" ht="12.75">
      <c r="A7" s="221">
        <v>1</v>
      </c>
      <c r="B7" s="373" t="s">
        <v>430</v>
      </c>
      <c r="C7" s="373"/>
      <c r="D7" s="92" t="s">
        <v>431</v>
      </c>
      <c r="E7" s="220" t="s">
        <v>8</v>
      </c>
      <c r="F7" s="222">
        <v>306</v>
      </c>
      <c r="G7" s="89"/>
      <c r="H7" s="222">
        <f>G7*F7</f>
        <v>0</v>
      </c>
    </row>
    <row r="8" spans="1:12" ht="40.5" customHeight="1">
      <c r="A8" s="221">
        <f>A7+1</f>
        <v>2</v>
      </c>
      <c r="B8" s="373" t="s">
        <v>188</v>
      </c>
      <c r="C8" s="373"/>
      <c r="D8" s="92" t="s">
        <v>181</v>
      </c>
      <c r="E8" s="220"/>
      <c r="F8" s="222"/>
      <c r="G8" s="91"/>
      <c r="H8" s="286">
        <f t="shared" ref="H8:H16" si="0">G8*F8</f>
        <v>0</v>
      </c>
    </row>
    <row r="9" spans="1:12" ht="15.95" customHeight="1">
      <c r="A9" s="90">
        <f t="shared" ref="A9:A16" si="1">A8+1</f>
        <v>3</v>
      </c>
      <c r="B9" s="392" t="s">
        <v>182</v>
      </c>
      <c r="C9" s="393"/>
      <c r="D9" s="92" t="s">
        <v>189</v>
      </c>
      <c r="E9" s="93" t="s">
        <v>21</v>
      </c>
      <c r="F9" s="88">
        <f>3500*3.281</f>
        <v>11483.5</v>
      </c>
      <c r="G9" s="94"/>
      <c r="H9" s="286">
        <f t="shared" si="0"/>
        <v>0</v>
      </c>
      <c r="I9" s="95"/>
      <c r="J9" s="96"/>
    </row>
    <row r="10" spans="1:12" ht="15.95" customHeight="1">
      <c r="A10" s="90">
        <f t="shared" si="1"/>
        <v>4</v>
      </c>
      <c r="B10" s="392" t="s">
        <v>183</v>
      </c>
      <c r="C10" s="393"/>
      <c r="D10" s="92" t="s">
        <v>190</v>
      </c>
      <c r="E10" s="93" t="s">
        <v>21</v>
      </c>
      <c r="F10" s="88">
        <f>2100*3.281</f>
        <v>6890.1</v>
      </c>
      <c r="G10" s="94"/>
      <c r="H10" s="286">
        <f t="shared" si="0"/>
        <v>0</v>
      </c>
      <c r="I10" s="95"/>
    </row>
    <row r="11" spans="1:12" ht="15.95" customHeight="1">
      <c r="A11" s="90">
        <f t="shared" si="1"/>
        <v>5</v>
      </c>
      <c r="B11" s="392" t="s">
        <v>184</v>
      </c>
      <c r="C11" s="393"/>
      <c r="D11" s="92" t="s">
        <v>191</v>
      </c>
      <c r="E11" s="93" t="s">
        <v>21</v>
      </c>
      <c r="F11" s="88">
        <f>731*3.281</f>
        <v>2398.4110000000001</v>
      </c>
      <c r="G11" s="94"/>
      <c r="H11" s="286">
        <f t="shared" si="0"/>
        <v>0</v>
      </c>
      <c r="I11" s="95"/>
    </row>
    <row r="12" spans="1:12" ht="26.25" customHeight="1">
      <c r="A12" s="90">
        <f t="shared" si="1"/>
        <v>6</v>
      </c>
      <c r="B12" s="390" t="s">
        <v>432</v>
      </c>
      <c r="C12" s="391"/>
      <c r="D12" s="92" t="s">
        <v>437</v>
      </c>
      <c r="E12" s="87" t="s">
        <v>8</v>
      </c>
      <c r="F12" s="88">
        <v>306</v>
      </c>
      <c r="G12" s="97"/>
      <c r="H12" s="286">
        <f t="shared" si="0"/>
        <v>0</v>
      </c>
      <c r="I12" s="98"/>
    </row>
    <row r="13" spans="1:12" ht="26.25" customHeight="1">
      <c r="A13" s="90">
        <f t="shared" si="1"/>
        <v>7</v>
      </c>
      <c r="B13" s="390" t="s">
        <v>433</v>
      </c>
      <c r="C13" s="391"/>
      <c r="D13" s="92" t="s">
        <v>438</v>
      </c>
      <c r="E13" s="87" t="s">
        <v>8</v>
      </c>
      <c r="F13" s="88">
        <v>64</v>
      </c>
      <c r="G13" s="99"/>
      <c r="H13" s="286">
        <f t="shared" si="0"/>
        <v>0</v>
      </c>
      <c r="I13" s="98"/>
    </row>
    <row r="14" spans="1:12" ht="26.25" customHeight="1">
      <c r="A14" s="90">
        <f t="shared" si="1"/>
        <v>8</v>
      </c>
      <c r="B14" s="390" t="s">
        <v>434</v>
      </c>
      <c r="C14" s="391"/>
      <c r="D14" s="92" t="s">
        <v>439</v>
      </c>
      <c r="E14" s="87" t="s">
        <v>8</v>
      </c>
      <c r="F14" s="88">
        <v>100</v>
      </c>
      <c r="G14" s="99"/>
      <c r="H14" s="286">
        <f t="shared" si="0"/>
        <v>0</v>
      </c>
      <c r="I14" s="98"/>
    </row>
    <row r="15" spans="1:12" ht="26.25" customHeight="1">
      <c r="A15" s="90">
        <f t="shared" si="1"/>
        <v>9</v>
      </c>
      <c r="B15" s="390" t="s">
        <v>435</v>
      </c>
      <c r="C15" s="391"/>
      <c r="D15" s="92" t="s">
        <v>440</v>
      </c>
      <c r="E15" s="87" t="s">
        <v>8</v>
      </c>
      <c r="F15" s="88">
        <v>12</v>
      </c>
      <c r="G15" s="99"/>
      <c r="H15" s="286">
        <f t="shared" si="0"/>
        <v>0</v>
      </c>
      <c r="I15" s="98"/>
    </row>
    <row r="16" spans="1:12" ht="26.25" customHeight="1">
      <c r="A16" s="90">
        <f t="shared" si="1"/>
        <v>10</v>
      </c>
      <c r="B16" s="390" t="s">
        <v>436</v>
      </c>
      <c r="C16" s="391"/>
      <c r="D16" s="92" t="s">
        <v>441</v>
      </c>
      <c r="E16" s="87" t="s">
        <v>8</v>
      </c>
      <c r="F16" s="88">
        <v>18</v>
      </c>
      <c r="G16" s="97"/>
      <c r="H16" s="286">
        <f t="shared" si="0"/>
        <v>0</v>
      </c>
      <c r="I16" s="98"/>
    </row>
    <row r="17" spans="1:11" ht="20.100000000000001" customHeight="1">
      <c r="A17" s="277" t="s">
        <v>179</v>
      </c>
      <c r="B17" s="278"/>
      <c r="C17" s="278"/>
      <c r="D17" s="278"/>
      <c r="E17" s="278"/>
      <c r="F17" s="278"/>
      <c r="G17" s="279"/>
      <c r="H17" s="100">
        <f>SUM(H7:H16)</f>
        <v>0</v>
      </c>
    </row>
    <row r="18" spans="1:11" ht="20.100000000000001" customHeight="1">
      <c r="A18" s="280" t="s">
        <v>112</v>
      </c>
      <c r="B18" s="281"/>
      <c r="C18" s="281"/>
      <c r="D18" s="281"/>
      <c r="E18" s="281"/>
      <c r="F18" s="281"/>
      <c r="G18" s="282"/>
      <c r="H18" s="101">
        <f>H17*12%</f>
        <v>0</v>
      </c>
      <c r="I18" s="102"/>
    </row>
    <row r="19" spans="1:11" s="105" customFormat="1" ht="20.100000000000001" customHeight="1">
      <c r="A19" s="283" t="s">
        <v>187</v>
      </c>
      <c r="B19" s="284"/>
      <c r="C19" s="284"/>
      <c r="D19" s="284"/>
      <c r="E19" s="284"/>
      <c r="F19" s="284"/>
      <c r="G19" s="285"/>
      <c r="H19" s="103">
        <f>H17+H18</f>
        <v>0</v>
      </c>
      <c r="I19" s="104"/>
    </row>
    <row r="20" spans="1:11" s="105" customFormat="1" ht="20.100000000000001" customHeight="1">
      <c r="A20" s="375" t="s">
        <v>31</v>
      </c>
      <c r="B20" s="376"/>
      <c r="C20" s="376"/>
      <c r="D20" s="376"/>
      <c r="E20" s="376"/>
      <c r="F20" s="376"/>
      <c r="G20" s="376"/>
      <c r="H20" s="377"/>
      <c r="I20" s="85"/>
    </row>
    <row r="21" spans="1:11" ht="15.95" customHeight="1">
      <c r="A21" s="106"/>
      <c r="B21" s="333" t="s">
        <v>9</v>
      </c>
      <c r="C21" s="333"/>
      <c r="D21" s="107" t="s">
        <v>10</v>
      </c>
      <c r="E21" s="108"/>
      <c r="F21" s="100"/>
      <c r="G21" s="100"/>
      <c r="H21" s="100"/>
    </row>
    <row r="22" spans="1:11" ht="144" customHeight="1">
      <c r="A22" s="350">
        <v>1</v>
      </c>
      <c r="B22" s="368">
        <v>1.1000000000000001</v>
      </c>
      <c r="C22" s="369"/>
      <c r="D22" s="109" t="s">
        <v>228</v>
      </c>
      <c r="E22" s="372" t="s">
        <v>8</v>
      </c>
      <c r="F22" s="358">
        <v>1</v>
      </c>
      <c r="G22" s="378"/>
      <c r="H22" s="379">
        <f>G22*F22</f>
        <v>0</v>
      </c>
    </row>
    <row r="23" spans="1:11" ht="153.75" customHeight="1">
      <c r="A23" s="350"/>
      <c r="B23" s="110"/>
      <c r="C23" s="111"/>
      <c r="D23" s="112" t="s">
        <v>52</v>
      </c>
      <c r="E23" s="372"/>
      <c r="F23" s="358"/>
      <c r="G23" s="378"/>
      <c r="H23" s="379"/>
    </row>
    <row r="24" spans="1:11" ht="180" customHeight="1">
      <c r="A24" s="350"/>
      <c r="B24" s="110"/>
      <c r="C24" s="111"/>
      <c r="D24" s="112" t="s">
        <v>282</v>
      </c>
      <c r="E24" s="372"/>
      <c r="F24" s="358"/>
      <c r="G24" s="378"/>
      <c r="H24" s="379"/>
    </row>
    <row r="25" spans="1:11" ht="40.5" customHeight="1">
      <c r="A25" s="350"/>
      <c r="B25" s="113"/>
      <c r="C25" s="114"/>
      <c r="D25" s="115" t="s">
        <v>32</v>
      </c>
      <c r="E25" s="372"/>
      <c r="F25" s="358"/>
      <c r="G25" s="378"/>
      <c r="H25" s="379"/>
    </row>
    <row r="26" spans="1:11" ht="219.75" customHeight="1">
      <c r="A26" s="338">
        <v>2</v>
      </c>
      <c r="B26" s="368">
        <v>1.2</v>
      </c>
      <c r="C26" s="369"/>
      <c r="D26" s="116" t="s">
        <v>53</v>
      </c>
      <c r="E26" s="90"/>
      <c r="F26" s="88"/>
      <c r="G26" s="117"/>
      <c r="H26" s="88"/>
    </row>
    <row r="27" spans="1:11" ht="28.5" customHeight="1">
      <c r="A27" s="364"/>
      <c r="B27" s="110"/>
      <c r="C27" s="111"/>
      <c r="D27" s="118" t="s">
        <v>259</v>
      </c>
      <c r="E27" s="119" t="s">
        <v>8</v>
      </c>
      <c r="F27" s="120">
        <v>2</v>
      </c>
      <c r="G27" s="121"/>
      <c r="H27" s="120">
        <f>G27*F27</f>
        <v>0</v>
      </c>
      <c r="K27" s="122"/>
    </row>
    <row r="28" spans="1:11" ht="27.75" customHeight="1">
      <c r="A28" s="364"/>
      <c r="B28" s="110"/>
      <c r="C28" s="111"/>
      <c r="D28" s="118" t="s">
        <v>379</v>
      </c>
      <c r="E28" s="119" t="s">
        <v>8</v>
      </c>
      <c r="F28" s="120">
        <v>2</v>
      </c>
      <c r="G28" s="121"/>
      <c r="H28" s="120">
        <f t="shared" ref="H28:H37" si="2">G28*F28</f>
        <v>0</v>
      </c>
      <c r="K28" s="122"/>
    </row>
    <row r="29" spans="1:11" ht="28.5" customHeight="1">
      <c r="A29" s="364"/>
      <c r="B29" s="110"/>
      <c r="C29" s="111"/>
      <c r="D29" s="118" t="s">
        <v>260</v>
      </c>
      <c r="E29" s="119" t="s">
        <v>8</v>
      </c>
      <c r="F29" s="120">
        <v>1</v>
      </c>
      <c r="G29" s="121"/>
      <c r="H29" s="120">
        <f t="shared" si="2"/>
        <v>0</v>
      </c>
      <c r="K29" s="122"/>
    </row>
    <row r="30" spans="1:11" ht="28.5" customHeight="1">
      <c r="A30" s="339"/>
      <c r="B30" s="113"/>
      <c r="C30" s="114"/>
      <c r="D30" s="118" t="s">
        <v>380</v>
      </c>
      <c r="E30" s="119" t="s">
        <v>8</v>
      </c>
      <c r="F30" s="120">
        <v>1</v>
      </c>
      <c r="G30" s="121"/>
      <c r="H30" s="120">
        <f t="shared" si="2"/>
        <v>0</v>
      </c>
    </row>
    <row r="31" spans="1:11" ht="41.25" customHeight="1">
      <c r="A31" s="90">
        <v>3</v>
      </c>
      <c r="B31" s="368">
        <v>1.3</v>
      </c>
      <c r="C31" s="369"/>
      <c r="D31" s="123" t="s">
        <v>54</v>
      </c>
      <c r="E31" s="93" t="s">
        <v>8</v>
      </c>
      <c r="F31" s="88">
        <v>6</v>
      </c>
      <c r="G31" s="117"/>
      <c r="H31" s="120">
        <f t="shared" si="2"/>
        <v>0</v>
      </c>
    </row>
    <row r="32" spans="1:11" ht="26.25" customHeight="1">
      <c r="A32" s="90">
        <v>4</v>
      </c>
      <c r="B32" s="370"/>
      <c r="C32" s="371"/>
      <c r="D32" s="123" t="s">
        <v>55</v>
      </c>
      <c r="E32" s="93" t="s">
        <v>8</v>
      </c>
      <c r="F32" s="88">
        <v>6</v>
      </c>
      <c r="G32" s="117"/>
      <c r="H32" s="120">
        <f t="shared" si="2"/>
        <v>0</v>
      </c>
      <c r="I32" s="95"/>
      <c r="J32" s="124"/>
    </row>
    <row r="33" spans="1:11" ht="68.25" customHeight="1">
      <c r="A33" s="90">
        <v>5</v>
      </c>
      <c r="B33" s="370"/>
      <c r="C33" s="371"/>
      <c r="D33" s="123" t="s">
        <v>56</v>
      </c>
      <c r="E33" s="93" t="s">
        <v>48</v>
      </c>
      <c r="F33" s="88">
        <v>50</v>
      </c>
      <c r="G33" s="117"/>
      <c r="H33" s="120">
        <f t="shared" si="2"/>
        <v>0</v>
      </c>
      <c r="I33" s="125"/>
      <c r="J33" s="124"/>
    </row>
    <row r="34" spans="1:11" ht="39.75" customHeight="1">
      <c r="A34" s="90">
        <v>6</v>
      </c>
      <c r="B34" s="370"/>
      <c r="C34" s="371"/>
      <c r="D34" s="123" t="s">
        <v>57</v>
      </c>
      <c r="E34" s="93" t="s">
        <v>21</v>
      </c>
      <c r="F34" s="88">
        <v>45</v>
      </c>
      <c r="G34" s="117"/>
      <c r="H34" s="120">
        <f t="shared" si="2"/>
        <v>0</v>
      </c>
    </row>
    <row r="35" spans="1:11" ht="28.5" customHeight="1">
      <c r="A35" s="90">
        <v>7</v>
      </c>
      <c r="B35" s="370"/>
      <c r="C35" s="371"/>
      <c r="D35" s="123" t="s">
        <v>58</v>
      </c>
      <c r="E35" s="93" t="s">
        <v>36</v>
      </c>
      <c r="F35" s="88">
        <v>1</v>
      </c>
      <c r="G35" s="117"/>
      <c r="H35" s="120">
        <f t="shared" si="2"/>
        <v>0</v>
      </c>
      <c r="I35" s="98"/>
    </row>
    <row r="36" spans="1:11" ht="12.75" customHeight="1">
      <c r="A36" s="338">
        <v>8</v>
      </c>
      <c r="B36" s="394">
        <v>1.4</v>
      </c>
      <c r="C36" s="395"/>
      <c r="D36" s="126" t="s">
        <v>387</v>
      </c>
      <c r="E36" s="93"/>
      <c r="F36" s="88"/>
      <c r="G36" s="117"/>
      <c r="H36" s="120">
        <f t="shared" si="2"/>
        <v>0</v>
      </c>
      <c r="I36" s="98"/>
    </row>
    <row r="37" spans="1:11" ht="81" customHeight="1">
      <c r="A37" s="339"/>
      <c r="B37" s="113"/>
      <c r="C37" s="114"/>
      <c r="D37" s="123" t="s">
        <v>388</v>
      </c>
      <c r="E37" s="93" t="s">
        <v>36</v>
      </c>
      <c r="F37" s="88">
        <v>1</v>
      </c>
      <c r="G37" s="117"/>
      <c r="H37" s="120">
        <f t="shared" si="2"/>
        <v>0</v>
      </c>
      <c r="I37" s="98"/>
    </row>
    <row r="38" spans="1:11" ht="15.95" customHeight="1">
      <c r="A38" s="90"/>
      <c r="B38" s="333" t="s">
        <v>11</v>
      </c>
      <c r="C38" s="350"/>
      <c r="D38" s="127" t="s">
        <v>12</v>
      </c>
      <c r="E38" s="108"/>
      <c r="F38" s="100"/>
      <c r="G38" s="128"/>
      <c r="H38" s="100"/>
      <c r="K38" s="129"/>
    </row>
    <row r="39" spans="1:11" ht="93.75" customHeight="1">
      <c r="A39" s="90">
        <v>9</v>
      </c>
      <c r="B39" s="365">
        <v>2.1</v>
      </c>
      <c r="C39" s="366"/>
      <c r="D39" s="116" t="s">
        <v>59</v>
      </c>
      <c r="E39" s="93" t="s">
        <v>8</v>
      </c>
      <c r="F39" s="88">
        <v>98</v>
      </c>
      <c r="G39" s="117"/>
      <c r="H39" s="88">
        <f>G39*F39</f>
        <v>0</v>
      </c>
      <c r="J39" s="129"/>
    </row>
    <row r="40" spans="1:11" ht="131.25" customHeight="1">
      <c r="A40" s="90">
        <v>10</v>
      </c>
      <c r="B40" s="130"/>
      <c r="C40" s="131"/>
      <c r="D40" s="116" t="s">
        <v>60</v>
      </c>
      <c r="E40" s="93" t="s">
        <v>8</v>
      </c>
      <c r="F40" s="88">
        <v>510</v>
      </c>
      <c r="G40" s="117"/>
      <c r="H40" s="286">
        <f>G40*F40</f>
        <v>0</v>
      </c>
      <c r="I40" s="132"/>
    </row>
    <row r="41" spans="1:11" ht="25.5" customHeight="1">
      <c r="A41" s="338">
        <v>11</v>
      </c>
      <c r="B41" s="130"/>
      <c r="C41" s="131"/>
      <c r="D41" s="116" t="s">
        <v>394</v>
      </c>
      <c r="E41" s="133"/>
      <c r="F41" s="134"/>
      <c r="G41" s="135"/>
      <c r="H41" s="136"/>
      <c r="I41" s="84"/>
    </row>
    <row r="42" spans="1:11" ht="45" customHeight="1">
      <c r="A42" s="339"/>
      <c r="B42" s="130"/>
      <c r="C42" s="131"/>
      <c r="D42" s="137" t="s">
        <v>395</v>
      </c>
      <c r="E42" s="93" t="s">
        <v>8</v>
      </c>
      <c r="F42" s="88">
        <v>26</v>
      </c>
      <c r="G42" s="117"/>
      <c r="H42" s="88">
        <f>G42*F42</f>
        <v>0</v>
      </c>
      <c r="I42" s="84" t="s">
        <v>396</v>
      </c>
    </row>
    <row r="43" spans="1:11" ht="52.5" customHeight="1">
      <c r="A43" s="138">
        <f>A41+1</f>
        <v>12</v>
      </c>
      <c r="B43" s="130"/>
      <c r="C43" s="131"/>
      <c r="D43" s="116" t="s">
        <v>61</v>
      </c>
      <c r="E43" s="93" t="s">
        <v>8</v>
      </c>
      <c r="F43" s="88">
        <v>162</v>
      </c>
      <c r="G43" s="117"/>
      <c r="H43" s="286">
        <f t="shared" ref="H43:H45" si="3">G43*F43</f>
        <v>0</v>
      </c>
    </row>
    <row r="44" spans="1:11" ht="52.5" customHeight="1">
      <c r="A44" s="138">
        <f>A43+1</f>
        <v>13</v>
      </c>
      <c r="B44" s="130"/>
      <c r="C44" s="131"/>
      <c r="D44" s="116" t="s">
        <v>62</v>
      </c>
      <c r="E44" s="93" t="s">
        <v>8</v>
      </c>
      <c r="F44" s="88">
        <v>41</v>
      </c>
      <c r="G44" s="117"/>
      <c r="H44" s="286">
        <f t="shared" si="3"/>
        <v>0</v>
      </c>
    </row>
    <row r="45" spans="1:11" ht="52.5" customHeight="1">
      <c r="A45" s="138">
        <f>A44+1</f>
        <v>14</v>
      </c>
      <c r="B45" s="130"/>
      <c r="C45" s="131"/>
      <c r="D45" s="139" t="s">
        <v>261</v>
      </c>
      <c r="E45" s="93" t="s">
        <v>8</v>
      </c>
      <c r="F45" s="88">
        <v>12</v>
      </c>
      <c r="G45" s="117"/>
      <c r="H45" s="286">
        <f t="shared" si="3"/>
        <v>0</v>
      </c>
    </row>
    <row r="46" spans="1:11" ht="141.75" customHeight="1">
      <c r="A46" s="138">
        <f>A45+1</f>
        <v>15</v>
      </c>
      <c r="B46" s="130"/>
      <c r="C46" s="131"/>
      <c r="D46" s="118" t="s">
        <v>63</v>
      </c>
      <c r="E46" s="140" t="s">
        <v>8</v>
      </c>
      <c r="F46" s="120">
        <v>60</v>
      </c>
      <c r="G46" s="121"/>
      <c r="H46" s="286">
        <f>G46*F46</f>
        <v>0</v>
      </c>
      <c r="I46" s="84"/>
    </row>
    <row r="47" spans="1:11" ht="157.5" customHeight="1">
      <c r="A47" s="138">
        <f>A46+1</f>
        <v>16</v>
      </c>
      <c r="B47" s="130"/>
      <c r="C47" s="131"/>
      <c r="D47" s="118" t="s">
        <v>381</v>
      </c>
      <c r="E47" s="141" t="s">
        <v>8</v>
      </c>
      <c r="F47" s="88">
        <v>87</v>
      </c>
      <c r="G47" s="117"/>
      <c r="H47" s="286">
        <f>G47*F47</f>
        <v>0</v>
      </c>
    </row>
    <row r="48" spans="1:11" ht="15.95" customHeight="1">
      <c r="A48" s="350">
        <f>A47+1</f>
        <v>17</v>
      </c>
      <c r="B48" s="130"/>
      <c r="C48" s="131"/>
      <c r="D48" s="142" t="s">
        <v>37</v>
      </c>
      <c r="E48" s="367" t="s">
        <v>8</v>
      </c>
      <c r="F48" s="358">
        <v>34</v>
      </c>
      <c r="G48" s="363"/>
      <c r="H48" s="380">
        <f>G48*F48</f>
        <v>0</v>
      </c>
    </row>
    <row r="49" spans="1:9" ht="193.5" customHeight="1">
      <c r="A49" s="350"/>
      <c r="B49" s="130"/>
      <c r="C49" s="131"/>
      <c r="D49" s="118" t="s">
        <v>64</v>
      </c>
      <c r="E49" s="367"/>
      <c r="F49" s="358"/>
      <c r="G49" s="363"/>
      <c r="H49" s="381"/>
    </row>
    <row r="50" spans="1:9" ht="117.75" customHeight="1">
      <c r="A50" s="90">
        <f>A48+1</f>
        <v>18</v>
      </c>
      <c r="B50" s="130"/>
      <c r="C50" s="131"/>
      <c r="D50" s="116" t="s">
        <v>262</v>
      </c>
      <c r="E50" s="93" t="s">
        <v>8</v>
      </c>
      <c r="F50" s="88">
        <v>370</v>
      </c>
      <c r="G50" s="117"/>
      <c r="H50" s="88">
        <f>G50*F50</f>
        <v>0</v>
      </c>
    </row>
    <row r="51" spans="1:9" ht="104.25" customHeight="1">
      <c r="A51" s="90">
        <f>A50+1</f>
        <v>19</v>
      </c>
      <c r="B51" s="143"/>
      <c r="C51" s="144"/>
      <c r="D51" s="116" t="s">
        <v>38</v>
      </c>
      <c r="E51" s="93" t="s">
        <v>8</v>
      </c>
      <c r="F51" s="88">
        <v>60</v>
      </c>
      <c r="G51" s="117"/>
      <c r="H51" s="88">
        <f>G51*F51</f>
        <v>0</v>
      </c>
      <c r="I51" s="145"/>
    </row>
    <row r="52" spans="1:9" ht="15.95" customHeight="1">
      <c r="A52" s="86"/>
      <c r="B52" s="382" t="s">
        <v>13</v>
      </c>
      <c r="C52" s="383"/>
      <c r="D52" s="146" t="s">
        <v>14</v>
      </c>
      <c r="E52" s="108"/>
      <c r="F52" s="100"/>
      <c r="G52" s="128"/>
      <c r="H52" s="100"/>
    </row>
    <row r="53" spans="1:9" ht="90.75" customHeight="1">
      <c r="A53" s="338">
        <f>A51+1</f>
        <v>20</v>
      </c>
      <c r="B53" s="365">
        <v>3.1</v>
      </c>
      <c r="C53" s="366"/>
      <c r="D53" s="118" t="s">
        <v>65</v>
      </c>
      <c r="E53" s="357" t="s">
        <v>8</v>
      </c>
      <c r="F53" s="358">
        <v>1110</v>
      </c>
      <c r="G53" s="363"/>
      <c r="H53" s="380">
        <f>G53*F53</f>
        <v>0</v>
      </c>
    </row>
    <row r="54" spans="1:9" ht="40.5" customHeight="1">
      <c r="A54" s="364"/>
      <c r="B54" s="130"/>
      <c r="C54" s="131"/>
      <c r="D54" s="116" t="s">
        <v>442</v>
      </c>
      <c r="E54" s="357"/>
      <c r="F54" s="358"/>
      <c r="G54" s="363"/>
      <c r="H54" s="384"/>
    </row>
    <row r="55" spans="1:9" ht="28.5" customHeight="1">
      <c r="A55" s="339"/>
      <c r="B55" s="130"/>
      <c r="C55" s="131"/>
      <c r="D55" s="137" t="s">
        <v>263</v>
      </c>
      <c r="E55" s="357"/>
      <c r="F55" s="358"/>
      <c r="G55" s="363"/>
      <c r="H55" s="381"/>
    </row>
    <row r="56" spans="1:9" ht="27.75" customHeight="1">
      <c r="A56" s="138">
        <f>A53+1</f>
        <v>21</v>
      </c>
      <c r="B56" s="130"/>
      <c r="C56" s="131"/>
      <c r="D56" s="137" t="s">
        <v>264</v>
      </c>
      <c r="E56" s="93" t="s">
        <v>8</v>
      </c>
      <c r="F56" s="88">
        <v>60</v>
      </c>
      <c r="G56" s="117"/>
      <c r="H56" s="88">
        <f>G56*F56</f>
        <v>0</v>
      </c>
    </row>
    <row r="57" spans="1:9" ht="27" customHeight="1">
      <c r="A57" s="90">
        <f>A56+1</f>
        <v>22</v>
      </c>
      <c r="B57" s="130"/>
      <c r="C57" s="131"/>
      <c r="D57" s="137" t="s">
        <v>265</v>
      </c>
      <c r="E57" s="93" t="s">
        <v>8</v>
      </c>
      <c r="F57" s="88">
        <v>62</v>
      </c>
      <c r="G57" s="117"/>
      <c r="H57" s="286">
        <f t="shared" ref="H57:H61" si="4">G57*F57</f>
        <v>0</v>
      </c>
      <c r="I57" s="95"/>
    </row>
    <row r="58" spans="1:9" ht="41.25" customHeight="1">
      <c r="A58" s="90">
        <f t="shared" ref="A58:A63" si="5">A57+1</f>
        <v>23</v>
      </c>
      <c r="B58" s="130"/>
      <c r="C58" s="131"/>
      <c r="D58" s="137" t="s">
        <v>266</v>
      </c>
      <c r="E58" s="93" t="s">
        <v>8</v>
      </c>
      <c r="F58" s="88">
        <v>54</v>
      </c>
      <c r="G58" s="117"/>
      <c r="H58" s="286">
        <f t="shared" si="4"/>
        <v>0</v>
      </c>
    </row>
    <row r="59" spans="1:9" ht="42" customHeight="1">
      <c r="A59" s="90">
        <f t="shared" si="5"/>
        <v>24</v>
      </c>
      <c r="B59" s="130"/>
      <c r="C59" s="131"/>
      <c r="D59" s="137" t="s">
        <v>267</v>
      </c>
      <c r="E59" s="93" t="s">
        <v>8</v>
      </c>
      <c r="F59" s="88">
        <v>76</v>
      </c>
      <c r="G59" s="117"/>
      <c r="H59" s="286">
        <f t="shared" si="4"/>
        <v>0</v>
      </c>
    </row>
    <row r="60" spans="1:9" ht="39.75" customHeight="1">
      <c r="A60" s="90">
        <f t="shared" si="5"/>
        <v>25</v>
      </c>
      <c r="B60" s="130"/>
      <c r="C60" s="131"/>
      <c r="D60" s="137" t="s">
        <v>268</v>
      </c>
      <c r="E60" s="93" t="s">
        <v>8</v>
      </c>
      <c r="F60" s="88">
        <v>3</v>
      </c>
      <c r="G60" s="117"/>
      <c r="H60" s="286">
        <f t="shared" si="4"/>
        <v>0</v>
      </c>
    </row>
    <row r="61" spans="1:9" ht="39.75" customHeight="1">
      <c r="A61" s="90">
        <f t="shared" si="5"/>
        <v>26</v>
      </c>
      <c r="B61" s="130"/>
      <c r="C61" s="131"/>
      <c r="D61" s="137" t="s">
        <v>269</v>
      </c>
      <c r="E61" s="93" t="s">
        <v>8</v>
      </c>
      <c r="F61" s="88">
        <v>6</v>
      </c>
      <c r="G61" s="117"/>
      <c r="H61" s="286">
        <f t="shared" si="4"/>
        <v>0</v>
      </c>
    </row>
    <row r="62" spans="1:9" ht="27" customHeight="1">
      <c r="A62" s="90">
        <f t="shared" si="5"/>
        <v>27</v>
      </c>
      <c r="B62" s="130"/>
      <c r="C62" s="131"/>
      <c r="D62" s="147" t="s">
        <v>382</v>
      </c>
      <c r="E62" s="119" t="s">
        <v>8</v>
      </c>
      <c r="F62" s="120">
        <v>45</v>
      </c>
      <c r="G62" s="121"/>
      <c r="H62" s="120">
        <f>G62*F62</f>
        <v>0</v>
      </c>
      <c r="I62" s="84"/>
    </row>
    <row r="63" spans="1:9" ht="27" customHeight="1">
      <c r="A63" s="90">
        <f t="shared" si="5"/>
        <v>28</v>
      </c>
      <c r="B63" s="143"/>
      <c r="C63" s="144"/>
      <c r="D63" s="147" t="s">
        <v>389</v>
      </c>
      <c r="E63" s="119" t="s">
        <v>8</v>
      </c>
      <c r="F63" s="120">
        <v>25</v>
      </c>
      <c r="G63" s="121"/>
      <c r="H63" s="120">
        <f>G63*F63</f>
        <v>0</v>
      </c>
      <c r="I63" s="84"/>
    </row>
    <row r="64" spans="1:9" ht="15.95" customHeight="1">
      <c r="A64" s="90"/>
      <c r="B64" s="385" t="s">
        <v>15</v>
      </c>
      <c r="C64" s="386"/>
      <c r="D64" s="148" t="s">
        <v>229</v>
      </c>
      <c r="E64" s="149"/>
      <c r="F64" s="149"/>
      <c r="G64" s="150"/>
      <c r="H64" s="151"/>
    </row>
    <row r="65" spans="1:10" ht="155.25" customHeight="1">
      <c r="A65" s="338">
        <v>29</v>
      </c>
      <c r="B65" s="359">
        <v>4.0999999999999996</v>
      </c>
      <c r="C65" s="360"/>
      <c r="D65" s="152" t="s">
        <v>390</v>
      </c>
      <c r="E65" s="153"/>
      <c r="F65" s="154"/>
      <c r="G65" s="155"/>
      <c r="H65" s="153"/>
    </row>
    <row r="66" spans="1:10" ht="15.95" customHeight="1">
      <c r="A66" s="339"/>
      <c r="B66" s="156"/>
      <c r="C66" s="157"/>
      <c r="D66" s="158" t="s">
        <v>270</v>
      </c>
      <c r="E66" s="159" t="s">
        <v>21</v>
      </c>
      <c r="F66" s="160">
        <f t="shared" ref="F66:F69" si="6">5*3.281</f>
        <v>16.405000000000001</v>
      </c>
      <c r="G66" s="161"/>
      <c r="H66" s="162">
        <f>G66*F66</f>
        <v>0</v>
      </c>
    </row>
    <row r="67" spans="1:10" ht="15.95" customHeight="1">
      <c r="A67" s="90">
        <v>30</v>
      </c>
      <c r="B67" s="156"/>
      <c r="C67" s="157"/>
      <c r="D67" s="158" t="s">
        <v>383</v>
      </c>
      <c r="E67" s="159" t="s">
        <v>21</v>
      </c>
      <c r="F67" s="160">
        <f t="shared" si="6"/>
        <v>16.405000000000001</v>
      </c>
      <c r="G67" s="161"/>
      <c r="H67" s="162">
        <f t="shared" ref="H67:H69" si="7">G67*F67</f>
        <v>0</v>
      </c>
    </row>
    <row r="68" spans="1:10" ht="15.95" customHeight="1">
      <c r="A68" s="90">
        <f>A67+1</f>
        <v>31</v>
      </c>
      <c r="B68" s="156"/>
      <c r="C68" s="157"/>
      <c r="D68" s="158" t="s">
        <v>271</v>
      </c>
      <c r="E68" s="159" t="s">
        <v>21</v>
      </c>
      <c r="F68" s="160">
        <f t="shared" si="6"/>
        <v>16.405000000000001</v>
      </c>
      <c r="G68" s="163"/>
      <c r="H68" s="162">
        <f t="shared" si="7"/>
        <v>0</v>
      </c>
    </row>
    <row r="69" spans="1:10" ht="15.95" customHeight="1">
      <c r="A69" s="90">
        <f>A68+1</f>
        <v>32</v>
      </c>
      <c r="B69" s="164"/>
      <c r="C69" s="165"/>
      <c r="D69" s="158" t="s">
        <v>384</v>
      </c>
      <c r="E69" s="159" t="s">
        <v>21</v>
      </c>
      <c r="F69" s="160">
        <f t="shared" si="6"/>
        <v>16.405000000000001</v>
      </c>
      <c r="G69" s="161"/>
      <c r="H69" s="162">
        <f t="shared" si="7"/>
        <v>0</v>
      </c>
    </row>
    <row r="70" spans="1:10" ht="66.75" customHeight="1">
      <c r="A70" s="338">
        <v>33</v>
      </c>
      <c r="B70" s="359">
        <v>4.2</v>
      </c>
      <c r="C70" s="360"/>
      <c r="D70" s="166" t="s">
        <v>230</v>
      </c>
      <c r="E70" s="167"/>
      <c r="F70" s="168"/>
      <c r="G70" s="169"/>
      <c r="H70" s="170"/>
    </row>
    <row r="71" spans="1:10" ht="15.95" customHeight="1">
      <c r="A71" s="339"/>
      <c r="B71" s="361"/>
      <c r="C71" s="362"/>
      <c r="D71" s="171" t="s">
        <v>231</v>
      </c>
      <c r="E71" s="172" t="s">
        <v>21</v>
      </c>
      <c r="F71" s="173">
        <f>10*3.281</f>
        <v>32.81</v>
      </c>
      <c r="G71" s="174"/>
      <c r="H71" s="162">
        <f>G71*F71</f>
        <v>0</v>
      </c>
    </row>
    <row r="72" spans="1:10" ht="92.25" customHeight="1">
      <c r="A72" s="338">
        <v>34</v>
      </c>
      <c r="B72" s="359">
        <v>4.3</v>
      </c>
      <c r="C72" s="360"/>
      <c r="D72" s="175" t="s">
        <v>232</v>
      </c>
      <c r="E72" s="167"/>
      <c r="F72" s="168"/>
      <c r="G72" s="169"/>
      <c r="H72" s="170"/>
    </row>
    <row r="73" spans="1:10" ht="15.95" customHeight="1">
      <c r="A73" s="339"/>
      <c r="B73" s="387"/>
      <c r="C73" s="388"/>
      <c r="D73" s="171" t="s">
        <v>233</v>
      </c>
      <c r="E73" s="173" t="str">
        <f>E67</f>
        <v>Rft</v>
      </c>
      <c r="F73" s="173">
        <f>5*3.281</f>
        <v>16.405000000000001</v>
      </c>
      <c r="G73" s="174"/>
      <c r="H73" s="162">
        <f>G73*F73</f>
        <v>0</v>
      </c>
    </row>
    <row r="74" spans="1:10" ht="15.95" customHeight="1">
      <c r="A74" s="90"/>
      <c r="B74" s="333" t="s">
        <v>185</v>
      </c>
      <c r="C74" s="333"/>
      <c r="D74" s="176" t="s">
        <v>39</v>
      </c>
      <c r="E74" s="173"/>
      <c r="F74" s="172"/>
      <c r="G74" s="174"/>
      <c r="H74" s="177"/>
    </row>
    <row r="75" spans="1:10" ht="105.75" customHeight="1">
      <c r="A75" s="350">
        <v>35</v>
      </c>
      <c r="B75" s="351">
        <v>5.0999999999999996</v>
      </c>
      <c r="C75" s="352"/>
      <c r="D75" s="116" t="s">
        <v>22</v>
      </c>
      <c r="E75" s="350" t="s">
        <v>8</v>
      </c>
      <c r="F75" s="358">
        <v>18</v>
      </c>
      <c r="G75" s="378"/>
      <c r="H75" s="348">
        <f>G75*F75</f>
        <v>0</v>
      </c>
      <c r="J75" s="129"/>
    </row>
    <row r="76" spans="1:10" ht="42" customHeight="1">
      <c r="A76" s="350"/>
      <c r="B76" s="353"/>
      <c r="C76" s="354"/>
      <c r="D76" s="118" t="s">
        <v>66</v>
      </c>
      <c r="E76" s="350"/>
      <c r="F76" s="358"/>
      <c r="G76" s="378"/>
      <c r="H76" s="349"/>
      <c r="J76" s="129"/>
    </row>
    <row r="77" spans="1:10" ht="27.75" customHeight="1">
      <c r="A77" s="90">
        <v>36</v>
      </c>
      <c r="B77" s="355"/>
      <c r="C77" s="356"/>
      <c r="D77" s="118" t="s">
        <v>234</v>
      </c>
      <c r="E77" s="90" t="s">
        <v>8</v>
      </c>
      <c r="F77" s="88">
        <v>18</v>
      </c>
      <c r="G77" s="178"/>
      <c r="H77" s="88">
        <f>G77*F77</f>
        <v>0</v>
      </c>
      <c r="J77" s="129"/>
    </row>
    <row r="78" spans="1:10" ht="78.75" customHeight="1">
      <c r="A78" s="350">
        <v>37</v>
      </c>
      <c r="B78" s="351">
        <v>5.2</v>
      </c>
      <c r="C78" s="352"/>
      <c r="D78" s="118" t="s">
        <v>40</v>
      </c>
      <c r="E78" s="357" t="s">
        <v>21</v>
      </c>
      <c r="F78" s="358">
        <v>20</v>
      </c>
      <c r="G78" s="363"/>
      <c r="H78" s="348">
        <f>G78*F78</f>
        <v>0</v>
      </c>
      <c r="J78" s="129"/>
    </row>
    <row r="79" spans="1:10" ht="15.95" customHeight="1">
      <c r="A79" s="350"/>
      <c r="B79" s="353"/>
      <c r="C79" s="354"/>
      <c r="D79" s="118" t="s">
        <v>41</v>
      </c>
      <c r="E79" s="357"/>
      <c r="F79" s="358"/>
      <c r="G79" s="363"/>
      <c r="H79" s="349"/>
      <c r="J79" s="129"/>
    </row>
    <row r="80" spans="1:10" ht="30" customHeight="1">
      <c r="A80" s="90">
        <v>38</v>
      </c>
      <c r="B80" s="353"/>
      <c r="C80" s="354"/>
      <c r="D80" s="118" t="s">
        <v>42</v>
      </c>
      <c r="E80" s="93" t="s">
        <v>21</v>
      </c>
      <c r="F80" s="88">
        <v>500</v>
      </c>
      <c r="G80" s="117"/>
      <c r="H80" s="179">
        <f>G80*F80</f>
        <v>0</v>
      </c>
      <c r="J80" s="129"/>
    </row>
    <row r="81" spans="1:10" ht="29.25" customHeight="1">
      <c r="A81" s="90">
        <v>39</v>
      </c>
      <c r="B81" s="355"/>
      <c r="C81" s="356"/>
      <c r="D81" s="137" t="s">
        <v>272</v>
      </c>
      <c r="E81" s="93" t="s">
        <v>8</v>
      </c>
      <c r="F81" s="88">
        <v>1</v>
      </c>
      <c r="G81" s="117"/>
      <c r="H81" s="287">
        <f>G81*F81</f>
        <v>0</v>
      </c>
      <c r="I81" s="98"/>
      <c r="J81" s="129"/>
    </row>
    <row r="82" spans="1:10" ht="22.5" customHeight="1">
      <c r="A82" s="90"/>
      <c r="B82" s="389" t="s">
        <v>47</v>
      </c>
      <c r="C82" s="389"/>
      <c r="D82" s="180" t="s">
        <v>397</v>
      </c>
      <c r="E82" s="119"/>
      <c r="F82" s="120"/>
      <c r="G82" s="121"/>
      <c r="H82" s="181"/>
      <c r="I82" s="84"/>
    </row>
    <row r="83" spans="1:10" ht="27" customHeight="1">
      <c r="A83" s="90">
        <v>40</v>
      </c>
      <c r="B83" s="351">
        <v>6.1</v>
      </c>
      <c r="C83" s="352"/>
      <c r="D83" s="182" t="s">
        <v>398</v>
      </c>
      <c r="E83" s="172" t="s">
        <v>8</v>
      </c>
      <c r="F83" s="183">
        <v>6</v>
      </c>
      <c r="G83" s="184"/>
      <c r="H83" s="183">
        <f>G83*F83</f>
        <v>0</v>
      </c>
      <c r="I83" s="84"/>
    </row>
    <row r="84" spans="1:10" ht="27.75" customHeight="1">
      <c r="A84" s="90">
        <v>41</v>
      </c>
      <c r="B84" s="353"/>
      <c r="C84" s="354"/>
      <c r="D84" s="182" t="s">
        <v>399</v>
      </c>
      <c r="E84" s="172" t="s">
        <v>8</v>
      </c>
      <c r="F84" s="183">
        <v>137</v>
      </c>
      <c r="G84" s="184"/>
      <c r="H84" s="183">
        <f t="shared" ref="H84:H91" si="8">G84*F84</f>
        <v>0</v>
      </c>
      <c r="I84" s="84"/>
    </row>
    <row r="85" spans="1:10" ht="19.5" customHeight="1">
      <c r="A85" s="90">
        <v>42</v>
      </c>
      <c r="B85" s="353"/>
      <c r="C85" s="354"/>
      <c r="D85" s="185" t="s">
        <v>400</v>
      </c>
      <c r="E85" s="172" t="s">
        <v>8</v>
      </c>
      <c r="F85" s="183">
        <v>6</v>
      </c>
      <c r="G85" s="184"/>
      <c r="H85" s="183">
        <f t="shared" si="8"/>
        <v>0</v>
      </c>
      <c r="I85" s="84"/>
    </row>
    <row r="86" spans="1:10" ht="19.5" customHeight="1">
      <c r="A86" s="90">
        <v>43</v>
      </c>
      <c r="B86" s="353"/>
      <c r="C86" s="354"/>
      <c r="D86" s="185" t="s">
        <v>401</v>
      </c>
      <c r="E86" s="172" t="s">
        <v>8</v>
      </c>
      <c r="F86" s="183">
        <v>6</v>
      </c>
      <c r="G86" s="184"/>
      <c r="H86" s="183">
        <f t="shared" si="8"/>
        <v>0</v>
      </c>
      <c r="I86" s="84"/>
    </row>
    <row r="87" spans="1:10" ht="19.5" customHeight="1">
      <c r="A87" s="90">
        <v>44</v>
      </c>
      <c r="B87" s="353"/>
      <c r="C87" s="354"/>
      <c r="D87" s="186" t="s">
        <v>402</v>
      </c>
      <c r="E87" s="172" t="s">
        <v>8</v>
      </c>
      <c r="F87" s="183">
        <v>1</v>
      </c>
      <c r="G87" s="184"/>
      <c r="H87" s="183">
        <f t="shared" si="8"/>
        <v>0</v>
      </c>
      <c r="I87" s="84"/>
    </row>
    <row r="88" spans="1:10" ht="28.5" customHeight="1">
      <c r="A88" s="90">
        <v>45</v>
      </c>
      <c r="B88" s="353"/>
      <c r="C88" s="354"/>
      <c r="D88" s="185" t="s">
        <v>403</v>
      </c>
      <c r="E88" s="172" t="s">
        <v>21</v>
      </c>
      <c r="F88" s="183">
        <v>4000</v>
      </c>
      <c r="G88" s="184"/>
      <c r="H88" s="183">
        <f t="shared" si="8"/>
        <v>0</v>
      </c>
      <c r="I88" s="84"/>
    </row>
    <row r="89" spans="1:10" ht="19.5" customHeight="1">
      <c r="A89" s="90">
        <v>46</v>
      </c>
      <c r="B89" s="353"/>
      <c r="C89" s="354"/>
      <c r="D89" s="147" t="s">
        <v>404</v>
      </c>
      <c r="E89" s="172" t="s">
        <v>21</v>
      </c>
      <c r="F89" s="183">
        <v>2000</v>
      </c>
      <c r="G89" s="184"/>
      <c r="H89" s="183">
        <f t="shared" si="8"/>
        <v>0</v>
      </c>
      <c r="I89" s="84"/>
    </row>
    <row r="90" spans="1:10" ht="19.5" customHeight="1">
      <c r="A90" s="90">
        <v>47</v>
      </c>
      <c r="B90" s="355"/>
      <c r="C90" s="356"/>
      <c r="D90" s="147" t="s">
        <v>405</v>
      </c>
      <c r="E90" s="172" t="s">
        <v>8</v>
      </c>
      <c r="F90" s="183">
        <v>1</v>
      </c>
      <c r="G90" s="184"/>
      <c r="H90" s="183">
        <f t="shared" si="8"/>
        <v>0</v>
      </c>
      <c r="I90" s="84"/>
    </row>
    <row r="91" spans="1:10" ht="29.25" customHeight="1">
      <c r="A91" s="90">
        <v>48</v>
      </c>
      <c r="B91" s="187"/>
      <c r="C91" s="188"/>
      <c r="D91" s="147" t="s">
        <v>406</v>
      </c>
      <c r="E91" s="172" t="s">
        <v>8</v>
      </c>
      <c r="F91" s="183">
        <v>3</v>
      </c>
      <c r="G91" s="184"/>
      <c r="H91" s="183">
        <f t="shared" si="8"/>
        <v>0</v>
      </c>
      <c r="I91" s="84"/>
    </row>
    <row r="92" spans="1:10" ht="15.95" customHeight="1">
      <c r="B92" s="333" t="s">
        <v>47</v>
      </c>
      <c r="C92" s="333"/>
      <c r="D92" s="334" t="s">
        <v>273</v>
      </c>
      <c r="E92" s="335"/>
      <c r="F92" s="335"/>
      <c r="G92" s="335"/>
      <c r="H92" s="335"/>
      <c r="I92" s="95"/>
    </row>
    <row r="93" spans="1:10" ht="92.25" customHeight="1">
      <c r="A93" s="90">
        <v>49</v>
      </c>
      <c r="B93" s="336">
        <v>6.1</v>
      </c>
      <c r="C93" s="337"/>
      <c r="D93" s="190" t="s">
        <v>274</v>
      </c>
      <c r="E93" s="191" t="s">
        <v>21</v>
      </c>
      <c r="F93" s="192">
        <v>100</v>
      </c>
      <c r="G93" s="193"/>
      <c r="H93" s="193">
        <f>G93*F93</f>
        <v>0</v>
      </c>
    </row>
    <row r="94" spans="1:10" ht="119.25" customHeight="1">
      <c r="A94" s="90">
        <v>50</v>
      </c>
      <c r="B94" s="194"/>
      <c r="C94" s="195"/>
      <c r="D94" s="190" t="s">
        <v>276</v>
      </c>
      <c r="E94" s="196" t="s">
        <v>275</v>
      </c>
      <c r="F94" s="192">
        <v>80</v>
      </c>
      <c r="G94" s="197"/>
      <c r="H94" s="193">
        <f>G94*F94</f>
        <v>0</v>
      </c>
      <c r="I94" s="125"/>
    </row>
    <row r="95" spans="1:10" ht="12.75">
      <c r="A95" s="338">
        <v>51</v>
      </c>
      <c r="B95" s="198"/>
      <c r="C95" s="199"/>
      <c r="D95" s="200" t="s">
        <v>277</v>
      </c>
      <c r="E95" s="340" t="s">
        <v>8</v>
      </c>
      <c r="F95" s="342">
        <v>6</v>
      </c>
      <c r="G95" s="344"/>
      <c r="H95" s="346">
        <f>G95*F95</f>
        <v>0</v>
      </c>
      <c r="I95" s="201"/>
    </row>
    <row r="96" spans="1:10" ht="78.75" customHeight="1">
      <c r="A96" s="339"/>
      <c r="B96" s="198"/>
      <c r="C96" s="199"/>
      <c r="D96" s="202" t="s">
        <v>278</v>
      </c>
      <c r="E96" s="341"/>
      <c r="F96" s="343"/>
      <c r="G96" s="345"/>
      <c r="H96" s="347"/>
    </row>
    <row r="97" spans="1:9" ht="93.75" customHeight="1">
      <c r="A97" s="90">
        <v>52</v>
      </c>
      <c r="B97" s="198"/>
      <c r="C97" s="199"/>
      <c r="D97" s="200" t="s">
        <v>279</v>
      </c>
      <c r="E97" s="203" t="s">
        <v>8</v>
      </c>
      <c r="F97" s="204">
        <v>1</v>
      </c>
      <c r="G97" s="205"/>
      <c r="H97" s="401">
        <f>G97*F97</f>
        <v>0</v>
      </c>
    </row>
    <row r="98" spans="1:9" ht="52.5" customHeight="1">
      <c r="A98" s="90">
        <v>53</v>
      </c>
      <c r="B98" s="198"/>
      <c r="C98" s="199"/>
      <c r="D98" s="200" t="s">
        <v>280</v>
      </c>
      <c r="E98" s="203" t="s">
        <v>8</v>
      </c>
      <c r="F98" s="204">
        <v>1</v>
      </c>
      <c r="G98" s="205"/>
      <c r="H98" s="401">
        <f t="shared" ref="H98:H99" si="9">G98*F98</f>
        <v>0</v>
      </c>
    </row>
    <row r="99" spans="1:9" ht="51">
      <c r="A99" s="90">
        <v>54</v>
      </c>
      <c r="B99" s="194"/>
      <c r="C99" s="195"/>
      <c r="D99" s="200" t="s">
        <v>281</v>
      </c>
      <c r="E99" s="206" t="s">
        <v>8</v>
      </c>
      <c r="F99" s="207">
        <v>1</v>
      </c>
      <c r="G99" s="208"/>
      <c r="H99" s="401">
        <f t="shared" si="9"/>
        <v>0</v>
      </c>
      <c r="I99" s="201"/>
    </row>
    <row r="100" spans="1:9" ht="20.100000000000001" customHeight="1">
      <c r="A100" s="262" t="s">
        <v>186</v>
      </c>
      <c r="B100" s="263"/>
      <c r="C100" s="263"/>
      <c r="D100" s="263"/>
      <c r="E100" s="263"/>
      <c r="F100" s="263"/>
      <c r="G100" s="264"/>
      <c r="H100" s="100">
        <f>SUM(H22:H99)</f>
        <v>0</v>
      </c>
    </row>
    <row r="101" spans="1:9" ht="21.95" customHeight="1">
      <c r="A101" s="265" t="s">
        <v>113</v>
      </c>
      <c r="B101" s="266"/>
      <c r="C101" s="266"/>
      <c r="D101" s="266"/>
      <c r="E101" s="266"/>
      <c r="F101" s="266"/>
      <c r="G101" s="267"/>
      <c r="H101" s="100">
        <f>H19+H100</f>
        <v>0</v>
      </c>
      <c r="I101" s="95"/>
    </row>
    <row r="102" spans="1:9" ht="12.75"/>
    <row r="103" spans="1:9" ht="12.75"/>
    <row r="104" spans="1:9" ht="12.75"/>
    <row r="106" spans="1:9" ht="12.75"/>
    <row r="108" spans="1:9" ht="12.75"/>
    <row r="109" spans="1:9" ht="12.75"/>
  </sheetData>
  <sheetProtection algorithmName="SHA-512" hashValue="aUe1+xIQu8PWA7lyKbQx1fs4z786diBcz3kyh7ZuJgfvRluIAd8TWmNvoIUyn7XtgcmARTtnErOGjyyJtP9BXw==" saltValue="LHzuxNSxaEaH0wqQbYIbGg==" spinCount="100000" sheet="1" objects="1" scenarios="1" selectLockedCells="1"/>
  <mergeCells count="69">
    <mergeCell ref="B82:C82"/>
    <mergeCell ref="B83:C90"/>
    <mergeCell ref="A41:A42"/>
    <mergeCell ref="B8:C8"/>
    <mergeCell ref="B15:C15"/>
    <mergeCell ref="B14:C14"/>
    <mergeCell ref="B13:C13"/>
    <mergeCell ref="B12:C12"/>
    <mergeCell ref="A72:A73"/>
    <mergeCell ref="A75:A76"/>
    <mergeCell ref="B9:C9"/>
    <mergeCell ref="B10:C10"/>
    <mergeCell ref="B11:C11"/>
    <mergeCell ref="B16:C16"/>
    <mergeCell ref="B36:C36"/>
    <mergeCell ref="A26:A30"/>
    <mergeCell ref="H75:H76"/>
    <mergeCell ref="F22:F25"/>
    <mergeCell ref="B22:C22"/>
    <mergeCell ref="B26:C26"/>
    <mergeCell ref="G75:G76"/>
    <mergeCell ref="F48:F49"/>
    <mergeCell ref="G48:G49"/>
    <mergeCell ref="H48:H49"/>
    <mergeCell ref="B52:C52"/>
    <mergeCell ref="H53:H55"/>
    <mergeCell ref="B64:C64"/>
    <mergeCell ref="E75:E76"/>
    <mergeCell ref="F75:F76"/>
    <mergeCell ref="B72:C73"/>
    <mergeCell ref="B74:C74"/>
    <mergeCell ref="B75:C77"/>
    <mergeCell ref="B31:C35"/>
    <mergeCell ref="E22:E25"/>
    <mergeCell ref="B7:C7"/>
    <mergeCell ref="B5:C5"/>
    <mergeCell ref="A20:H20"/>
    <mergeCell ref="B21:C21"/>
    <mergeCell ref="A22:A25"/>
    <mergeCell ref="G22:G25"/>
    <mergeCell ref="H22:H25"/>
    <mergeCell ref="A36:A37"/>
    <mergeCell ref="B38:C38"/>
    <mergeCell ref="B39:C39"/>
    <mergeCell ref="A48:A49"/>
    <mergeCell ref="E48:E49"/>
    <mergeCell ref="A53:A55"/>
    <mergeCell ref="B53:C53"/>
    <mergeCell ref="E53:E55"/>
    <mergeCell ref="F53:F55"/>
    <mergeCell ref="G53:G55"/>
    <mergeCell ref="A65:A66"/>
    <mergeCell ref="B65:C65"/>
    <mergeCell ref="A70:A71"/>
    <mergeCell ref="B70:C71"/>
    <mergeCell ref="G78:G79"/>
    <mergeCell ref="H78:H79"/>
    <mergeCell ref="A78:A79"/>
    <mergeCell ref="B78:C81"/>
    <mergeCell ref="E78:E79"/>
    <mergeCell ref="F78:F79"/>
    <mergeCell ref="B92:C92"/>
    <mergeCell ref="D92:H92"/>
    <mergeCell ref="B93:C93"/>
    <mergeCell ref="A95:A96"/>
    <mergeCell ref="E95:E96"/>
    <mergeCell ref="F95:F96"/>
    <mergeCell ref="G95:G96"/>
    <mergeCell ref="H95:H96"/>
  </mergeCells>
  <printOptions horizontalCentered="1"/>
  <pageMargins left="0.45" right="0.25" top="0.74803149606299202" bottom="0.74803149606299202" header="0.31496062992126" footer="0.31496062992126"/>
  <pageSetup paperSize="9" scale="79" orientation="portrait" r:id="rId1"/>
  <headerFooter alignWithMargins="0">
    <oddFooter>&amp;C&amp;"Times New Roman,Regular"&amp;9Electrical &amp;P</oddFooter>
  </headerFooter>
  <rowBreaks count="7" manualBreakCount="7">
    <brk id="20" max="7" man="1"/>
    <brk id="25" max="7" man="1"/>
    <brk id="37" max="7" man="1"/>
    <brk id="47" max="7" man="1"/>
    <brk id="61" max="7" man="1"/>
    <brk id="72" max="7" man="1"/>
    <brk id="91" max="7"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2"/>
  <sheetViews>
    <sheetView view="pageBreakPreview" topLeftCell="A7" zoomScale="60" zoomScaleNormal="100" workbookViewId="0">
      <selection activeCell="G7" sqref="G7"/>
    </sheetView>
  </sheetViews>
  <sheetFormatPr defaultRowHeight="12.75"/>
  <cols>
    <col min="1" max="1" width="4" style="69" customWidth="1"/>
    <col min="2" max="2" width="5.85546875" style="69" bestFit="1" customWidth="1"/>
    <col min="3" max="3" width="3.42578125" bestFit="1" customWidth="1"/>
    <col min="4" max="4" width="35.7109375" customWidth="1"/>
    <col min="7" max="7" width="10.28515625" bestFit="1" customWidth="1"/>
    <col min="8" max="8" width="12" bestFit="1" customWidth="1"/>
  </cols>
  <sheetData>
    <row r="1" spans="1:8" s="2" customFormat="1" ht="15.75">
      <c r="A1" s="226" t="str">
        <f>'[4]Summary '!A1:D1</f>
        <v>ACADEMIC BLOCK PTC QUETTA</v>
      </c>
      <c r="B1" s="226"/>
      <c r="C1" s="226"/>
      <c r="D1" s="226"/>
      <c r="E1" s="226"/>
      <c r="F1" s="226"/>
      <c r="G1" s="226"/>
      <c r="H1" s="226"/>
    </row>
    <row r="2" spans="1:8" s="2" customFormat="1" ht="15.75">
      <c r="A2" s="226" t="str">
        <f>'[4]Summary '!A2:D2</f>
        <v>ENGINEER'S ESTIMATE</v>
      </c>
      <c r="B2" s="226"/>
      <c r="C2" s="226"/>
      <c r="D2" s="226"/>
      <c r="E2" s="226"/>
      <c r="F2" s="226"/>
      <c r="G2" s="226"/>
      <c r="H2" s="226"/>
    </row>
    <row r="3" spans="1:8" s="2" customFormat="1" ht="15.75">
      <c r="A3" s="226" t="s">
        <v>309</v>
      </c>
      <c r="B3" s="226"/>
      <c r="C3" s="226"/>
      <c r="D3" s="226"/>
      <c r="E3" s="226"/>
      <c r="F3" s="226"/>
      <c r="G3" s="226"/>
      <c r="H3" s="226"/>
    </row>
    <row r="4" spans="1:8" s="2" customFormat="1" ht="12" customHeight="1">
      <c r="A4" s="303" t="s">
        <v>27</v>
      </c>
      <c r="B4" s="303" t="s">
        <v>310</v>
      </c>
      <c r="C4" s="305" t="s">
        <v>5</v>
      </c>
      <c r="D4" s="306"/>
      <c r="E4" s="303" t="s">
        <v>6</v>
      </c>
      <c r="F4" s="330" t="s">
        <v>28</v>
      </c>
      <c r="G4" s="309" t="s">
        <v>7</v>
      </c>
      <c r="H4" s="309" t="s">
        <v>29</v>
      </c>
    </row>
    <row r="5" spans="1:8" s="2" customFormat="1" ht="19.5" customHeight="1">
      <c r="A5" s="304"/>
      <c r="B5" s="304"/>
      <c r="C5" s="307"/>
      <c r="D5" s="308"/>
      <c r="E5" s="304"/>
      <c r="F5" s="331"/>
      <c r="G5" s="310"/>
      <c r="H5" s="310"/>
    </row>
    <row r="6" spans="1:8" s="2" customFormat="1" ht="14.25">
      <c r="A6" s="227" t="s">
        <v>30</v>
      </c>
      <c r="B6" s="228"/>
      <c r="C6" s="228"/>
      <c r="D6" s="228"/>
      <c r="E6" s="228"/>
      <c r="F6" s="228"/>
      <c r="G6" s="228"/>
      <c r="H6" s="229"/>
    </row>
    <row r="7" spans="1:8" s="2" customFormat="1" ht="90" customHeight="1">
      <c r="A7" s="48">
        <v>1</v>
      </c>
      <c r="B7" s="51" t="s">
        <v>69</v>
      </c>
      <c r="C7" s="297" t="s">
        <v>70</v>
      </c>
      <c r="D7" s="298"/>
      <c r="E7" s="3" t="s">
        <v>23</v>
      </c>
      <c r="F7" s="66">
        <v>9</v>
      </c>
      <c r="G7" s="75"/>
      <c r="H7" s="36">
        <f>G7*F7</f>
        <v>0</v>
      </c>
    </row>
    <row r="8" spans="1:8" s="2" customFormat="1" ht="104.25" customHeight="1">
      <c r="A8" s="48">
        <f>A7+1</f>
        <v>2</v>
      </c>
      <c r="B8" s="51" t="s">
        <v>73</v>
      </c>
      <c r="C8" s="297" t="s">
        <v>72</v>
      </c>
      <c r="D8" s="298"/>
      <c r="E8" s="3" t="s">
        <v>23</v>
      </c>
      <c r="F8" s="66">
        <v>6</v>
      </c>
      <c r="G8" s="78"/>
      <c r="H8" s="36">
        <f t="shared" ref="H8:H19" si="0">G8*F8</f>
        <v>0</v>
      </c>
    </row>
    <row r="9" spans="1:8" s="2" customFormat="1" ht="66.75" customHeight="1">
      <c r="A9" s="48">
        <f>A8+1</f>
        <v>3</v>
      </c>
      <c r="B9" s="49" t="s">
        <v>81</v>
      </c>
      <c r="C9" s="301" t="s">
        <v>79</v>
      </c>
      <c r="D9" s="296"/>
      <c r="E9" s="3" t="s">
        <v>18</v>
      </c>
      <c r="F9" s="66">
        <v>47</v>
      </c>
      <c r="G9" s="80"/>
      <c r="H9" s="36">
        <f t="shared" si="0"/>
        <v>0</v>
      </c>
    </row>
    <row r="10" spans="1:8" s="2" customFormat="1" ht="65.25" customHeight="1">
      <c r="A10" s="48">
        <f t="shared" ref="A10:A19" si="1">A9+1</f>
        <v>4</v>
      </c>
      <c r="B10" s="49" t="s">
        <v>80</v>
      </c>
      <c r="C10" s="301" t="s">
        <v>78</v>
      </c>
      <c r="D10" s="296"/>
      <c r="E10" s="3" t="s">
        <v>18</v>
      </c>
      <c r="F10" s="66">
        <v>87</v>
      </c>
      <c r="G10" s="80"/>
      <c r="H10" s="36">
        <f t="shared" si="0"/>
        <v>0</v>
      </c>
    </row>
    <row r="11" spans="1:8" s="2" customFormat="1" ht="42.75" customHeight="1">
      <c r="A11" s="48">
        <f t="shared" si="1"/>
        <v>5</v>
      </c>
      <c r="B11" s="51" t="s">
        <v>322</v>
      </c>
      <c r="C11" s="295" t="s">
        <v>321</v>
      </c>
      <c r="D11" s="296"/>
      <c r="E11" s="3" t="s">
        <v>24</v>
      </c>
      <c r="F11" s="66">
        <v>11.5</v>
      </c>
      <c r="G11" s="75"/>
      <c r="H11" s="36">
        <f t="shared" si="0"/>
        <v>0</v>
      </c>
    </row>
    <row r="12" spans="1:8" s="2" customFormat="1" ht="53.25" customHeight="1">
      <c r="A12" s="48">
        <f t="shared" si="1"/>
        <v>6</v>
      </c>
      <c r="B12" s="49" t="s">
        <v>311</v>
      </c>
      <c r="C12" s="297" t="s">
        <v>312</v>
      </c>
      <c r="D12" s="298"/>
      <c r="E12" s="3" t="s">
        <v>24</v>
      </c>
      <c r="F12" s="66">
        <v>1.1000000000000001</v>
      </c>
      <c r="G12" s="80"/>
      <c r="H12" s="36">
        <f t="shared" si="0"/>
        <v>0</v>
      </c>
    </row>
    <row r="13" spans="1:8" s="2" customFormat="1" ht="39" customHeight="1">
      <c r="A13" s="48">
        <f t="shared" si="1"/>
        <v>7</v>
      </c>
      <c r="B13" s="49" t="s">
        <v>325</v>
      </c>
      <c r="C13" s="297" t="s">
        <v>326</v>
      </c>
      <c r="D13" s="298"/>
      <c r="E13" s="3" t="s">
        <v>313</v>
      </c>
      <c r="F13" s="15">
        <v>135</v>
      </c>
      <c r="G13" s="75"/>
      <c r="H13" s="36">
        <f t="shared" si="0"/>
        <v>0</v>
      </c>
    </row>
    <row r="14" spans="1:8" s="2" customFormat="1" ht="102.75" customHeight="1">
      <c r="A14" s="48">
        <f t="shared" si="1"/>
        <v>8</v>
      </c>
      <c r="B14" s="49" t="s">
        <v>110</v>
      </c>
      <c r="C14" s="297" t="s">
        <v>109</v>
      </c>
      <c r="D14" s="298"/>
      <c r="E14" s="3" t="s">
        <v>313</v>
      </c>
      <c r="F14" s="15">
        <v>20</v>
      </c>
      <c r="G14" s="75"/>
      <c r="H14" s="36">
        <f t="shared" si="0"/>
        <v>0</v>
      </c>
    </row>
    <row r="15" spans="1:8" ht="41.25" customHeight="1">
      <c r="A15" s="48">
        <f t="shared" si="1"/>
        <v>9</v>
      </c>
      <c r="B15" s="49" t="s">
        <v>85</v>
      </c>
      <c r="C15" s="295" t="s">
        <v>84</v>
      </c>
      <c r="D15" s="296"/>
      <c r="E15" s="3" t="s">
        <v>35</v>
      </c>
      <c r="F15" s="66">
        <v>8.3000000000000007</v>
      </c>
      <c r="G15" s="80"/>
      <c r="H15" s="36">
        <f>G15*F15</f>
        <v>0</v>
      </c>
    </row>
    <row r="16" spans="1:8" ht="17.100000000000001" customHeight="1">
      <c r="A16" s="48">
        <f t="shared" si="1"/>
        <v>10</v>
      </c>
      <c r="B16" s="49" t="s">
        <v>86</v>
      </c>
      <c r="C16" s="295" t="s">
        <v>87</v>
      </c>
      <c r="D16" s="296"/>
      <c r="E16" s="3" t="s">
        <v>35</v>
      </c>
      <c r="F16" s="66">
        <v>8.3000000000000007</v>
      </c>
      <c r="G16" s="80"/>
      <c r="H16" s="36">
        <f t="shared" si="0"/>
        <v>0</v>
      </c>
    </row>
    <row r="17" spans="1:8" s="2" customFormat="1" ht="41.25" customHeight="1">
      <c r="A17" s="48">
        <f t="shared" si="1"/>
        <v>11</v>
      </c>
      <c r="B17" s="49" t="s">
        <v>314</v>
      </c>
      <c r="C17" s="295" t="s">
        <v>315</v>
      </c>
      <c r="D17" s="296"/>
      <c r="E17" s="3" t="s">
        <v>21</v>
      </c>
      <c r="F17" s="47">
        <v>5</v>
      </c>
      <c r="G17" s="80"/>
      <c r="H17" s="36">
        <f t="shared" si="0"/>
        <v>0</v>
      </c>
    </row>
    <row r="18" spans="1:8" s="2" customFormat="1" ht="29.25" customHeight="1">
      <c r="A18" s="48">
        <f t="shared" si="1"/>
        <v>12</v>
      </c>
      <c r="B18" s="49" t="s">
        <v>316</v>
      </c>
      <c r="C18" s="295" t="s">
        <v>317</v>
      </c>
      <c r="D18" s="296"/>
      <c r="E18" s="3" t="s">
        <v>8</v>
      </c>
      <c r="F18" s="47">
        <v>1</v>
      </c>
      <c r="G18" s="80"/>
      <c r="H18" s="36">
        <f t="shared" si="0"/>
        <v>0</v>
      </c>
    </row>
    <row r="19" spans="1:8" s="2" customFormat="1" ht="54.75" customHeight="1">
      <c r="A19" s="48">
        <f t="shared" si="1"/>
        <v>13</v>
      </c>
      <c r="B19" s="49" t="s">
        <v>324</v>
      </c>
      <c r="C19" s="295" t="s">
        <v>323</v>
      </c>
      <c r="D19" s="296"/>
      <c r="E19" s="3" t="s">
        <v>8</v>
      </c>
      <c r="F19" s="47">
        <v>1</v>
      </c>
      <c r="G19" s="80"/>
      <c r="H19" s="36">
        <f t="shared" si="0"/>
        <v>0</v>
      </c>
    </row>
    <row r="20" spans="1:8" ht="14.25">
      <c r="A20" s="268" t="s">
        <v>179</v>
      </c>
      <c r="B20" s="268"/>
      <c r="C20" s="268"/>
      <c r="D20" s="268"/>
      <c r="E20" s="268"/>
      <c r="F20" s="268"/>
      <c r="G20" s="268"/>
      <c r="H20" s="68">
        <f>SUM(H7:H19)</f>
        <v>0</v>
      </c>
    </row>
    <row r="21" spans="1:8" s="2" customFormat="1" ht="14.25">
      <c r="A21" s="251" t="s">
        <v>112</v>
      </c>
      <c r="B21" s="252"/>
      <c r="C21" s="252"/>
      <c r="D21" s="252"/>
      <c r="E21" s="252"/>
      <c r="F21" s="252"/>
      <c r="G21" s="253"/>
      <c r="H21" s="35">
        <f>H20*12%</f>
        <v>0</v>
      </c>
    </row>
    <row r="22" spans="1:8" s="2" customFormat="1" ht="15.75">
      <c r="A22" s="254" t="s">
        <v>113</v>
      </c>
      <c r="B22" s="255"/>
      <c r="C22" s="255"/>
      <c r="D22" s="255"/>
      <c r="E22" s="255"/>
      <c r="F22" s="255"/>
      <c r="G22" s="256"/>
      <c r="H22" s="14">
        <f>H20+H21</f>
        <v>0</v>
      </c>
    </row>
  </sheetData>
  <sheetProtection algorithmName="SHA-512" hashValue="ZWSBk1dvuNjWaiFgzbLXCt+izLDbfCrUaKx2Qkhrq0Hw/YIw84yAQIIpDjFkVhRnJETrbQDTPTRsuJAO53RWZA==" saltValue="P9BCVuGEOZq1JMapkweJOQ==" spinCount="100000" sheet="1" objects="1" scenarios="1" selectLockedCells="1"/>
  <mergeCells count="20">
    <mergeCell ref="C19:D19"/>
    <mergeCell ref="C18:D18"/>
    <mergeCell ref="C16:D16"/>
    <mergeCell ref="C17:D17"/>
    <mergeCell ref="C7:D7"/>
    <mergeCell ref="C8:D8"/>
    <mergeCell ref="C9:D9"/>
    <mergeCell ref="C10:D10"/>
    <mergeCell ref="C13:D13"/>
    <mergeCell ref="C11:D11"/>
    <mergeCell ref="C12:D12"/>
    <mergeCell ref="C14:D14"/>
    <mergeCell ref="C15:D15"/>
    <mergeCell ref="G4:G5"/>
    <mergeCell ref="H4:H5"/>
    <mergeCell ref="A4:A5"/>
    <mergeCell ref="B4:B5"/>
    <mergeCell ref="C4:D5"/>
    <mergeCell ref="E4:E5"/>
    <mergeCell ref="F4:F5"/>
  </mergeCells>
  <pageMargins left="0.7" right="0.7" top="0.75" bottom="0.75" header="0.3" footer="0.3"/>
  <pageSetup paperSize="9" scale="99" orientation="portrait" horizontalDpi="300" verticalDpi="30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S w i f t T o k e n s   x m l n s : x s d = " h t t p : / / w w w . w 3 . o r g / 2 0 0 1 / X M L S c h e m a "   x m l n s : x s i = " h t t p : / / w w w . w 3 . o r g / 2 0 0 1 / X M L S c h e m a - i n s t a n c e " > < T o k e n s / > < / S w i f t T o k e n s > 
</file>

<file path=customXml/itemProps1.xml><?xml version="1.0" encoding="utf-8"?>
<ds:datastoreItem xmlns:ds="http://schemas.openxmlformats.org/officeDocument/2006/customXml" ds:itemID="{15CEDD95-41B3-47B6-B659-D0D89A1B19E2}">
  <ds:schemaRefs>
    <ds:schemaRef ds:uri="http://www.w3.org/2001/XMLSchema"/>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6</vt:i4>
      </vt:variant>
    </vt:vector>
  </HeadingPairs>
  <TitlesOfParts>
    <vt:vector size="11" baseType="lpstr">
      <vt:lpstr>Summary </vt:lpstr>
      <vt:lpstr>Civil Works</vt:lpstr>
      <vt:lpstr>PHE works</vt:lpstr>
      <vt:lpstr>Electrical Works</vt:lpstr>
      <vt:lpstr>Soakage Pit</vt:lpstr>
      <vt:lpstr>'Civil Works'!Print_Area</vt:lpstr>
      <vt:lpstr>'Electrical Works'!Print_Area</vt:lpstr>
      <vt:lpstr>'Summary '!Print_Area</vt:lpstr>
      <vt:lpstr>'Civil Works'!Print_Titles</vt:lpstr>
      <vt:lpstr>'Electrical Works'!Print_Titles</vt:lpstr>
      <vt:lpstr>'PHE works'!Print_Titles</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c:creator>
  <cp:lastModifiedBy>Tahir Islam</cp:lastModifiedBy>
  <cp:lastPrinted>2020-10-20T05:57:42Z</cp:lastPrinted>
  <dcterms:created xsi:type="dcterms:W3CDTF">2014-02-18T10:22:11Z</dcterms:created>
  <dcterms:modified xsi:type="dcterms:W3CDTF">2021-10-13T05:42:58Z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PlanSwiftJobName">
    <vt:lpwstr/>
  </property>
  <property fmtid="{D5CDD505-2E9C-101B-9397-08002B2CF9AE}" pid="3" name="PlanSwiftJobGuid">
    <vt:lpwstr/>
  </property>
  <property fmtid="{D5CDD505-2E9C-101B-9397-08002B2CF9AE}" pid="4" name="LinkedDataId">
    <vt:lpwstr>{15CEDD95-41B3-47B6-B659-D0D89A1B19E2}</vt:lpwstr>
  </property>
</Properties>
</file>