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G:\Shared drives\THOH SSU\5.  Procurement\5.1. Thailand\THOH Office Renovation\"/>
    </mc:Choice>
  </mc:AlternateContent>
  <xr:revisionPtr revIDLastSave="0" documentId="13_ncr:1_{45B9027D-F160-4B9B-828F-89AF0F0F40C0}" xr6:coauthVersionLast="45" xr6:coauthVersionMax="45" xr10:uidLastSave="{00000000-0000-0000-0000-000000000000}"/>
  <bookViews>
    <workbookView xWindow="28680" yWindow="-120" windowWidth="29040" windowHeight="15840" activeTab="1" xr2:uid="{00000000-000D-0000-FFFF-FFFF00000000}"/>
  </bookViews>
  <sheets>
    <sheet name="COVER" sheetId="1" r:id="rId1"/>
    <sheet name="Grand Summary " sheetId="2" r:id="rId2"/>
    <sheet name="Section I" sheetId="3" r:id="rId3"/>
    <sheet name="Section II" sheetId="4" r:id="rId4"/>
    <sheet name="Section III" sheetId="5" r:id="rId5"/>
    <sheet name="Electrical" sheetId="6" r:id="rId6"/>
    <sheet name="Plumbing" sheetId="7" r:id="rId7"/>
    <sheet name="Sprinkler and Smoke Detector Wo" sheetId="8" r:id="rId8"/>
    <sheet name="Relocation, Additional Equipmen" sheetId="9" r:id="rId9"/>
    <sheet name="Floor, Windows, New Plants" sheetId="10" r:id="rId10"/>
    <sheet name="Others" sheetId="11" r:id="rId11"/>
  </sheets>
  <calcPr calcId="191029"/>
  <extLst>
    <ext uri="GoogleSheetsCustomDataVersion1">
      <go:sheetsCustomData xmlns:go="http://customooxmlschemas.google.com/" r:id="rId15" roundtripDataSignature="AMtx7mi+gs82GoDAZzNvYjw1dkFGe0R3xQ=="/>
    </ext>
  </extLst>
</workbook>
</file>

<file path=xl/calcChain.xml><?xml version="1.0" encoding="utf-8"?>
<calcChain xmlns="http://schemas.openxmlformats.org/spreadsheetml/2006/main">
  <c r="E75" i="5" l="1"/>
  <c r="E14" i="10"/>
  <c r="E82" i="5"/>
  <c r="E81" i="5"/>
  <c r="E79" i="5"/>
  <c r="E78" i="5"/>
  <c r="E77" i="5"/>
  <c r="E74" i="5"/>
  <c r="E73" i="5"/>
  <c r="E58" i="5"/>
  <c r="E57" i="5"/>
  <c r="E56" i="5"/>
  <c r="E49" i="5"/>
  <c r="E48" i="5"/>
  <c r="E43" i="5"/>
  <c r="E41" i="5"/>
  <c r="E40" i="5"/>
  <c r="E39" i="5"/>
  <c r="E38" i="5"/>
  <c r="E37" i="5"/>
  <c r="E36" i="5"/>
  <c r="E34" i="5"/>
  <c r="E32" i="5"/>
  <c r="E29" i="5"/>
  <c r="E28" i="5"/>
  <c r="E27" i="5"/>
  <c r="E15" i="5"/>
  <c r="E14" i="5"/>
  <c r="E13" i="5"/>
  <c r="E8" i="5"/>
  <c r="E7" i="5"/>
  <c r="E6" i="5"/>
  <c r="E50" i="4"/>
  <c r="E49" i="4"/>
  <c r="E48" i="4"/>
  <c r="E43" i="4"/>
  <c r="E42" i="4"/>
  <c r="E41" i="4"/>
  <c r="E33" i="4"/>
  <c r="E32" i="4"/>
  <c r="E31" i="4"/>
  <c r="E28" i="4"/>
  <c r="E27" i="4"/>
  <c r="E26" i="4"/>
  <c r="E23" i="4"/>
  <c r="E22" i="4"/>
  <c r="E21" i="4"/>
  <c r="E18" i="4"/>
  <c r="E17" i="4"/>
  <c r="E16" i="4"/>
  <c r="E13" i="4"/>
  <c r="E12" i="4"/>
  <c r="E11" i="4"/>
  <c r="E7" i="4"/>
  <c r="E6" i="4"/>
  <c r="E28" i="3"/>
  <c r="E27" i="3"/>
  <c r="E26" i="3"/>
  <c r="E9" i="3"/>
  <c r="E8" i="3"/>
  <c r="E7" i="3"/>
  <c r="E6" i="3"/>
  <c r="D24" i="2"/>
</calcChain>
</file>

<file path=xl/sharedStrings.xml><?xml version="1.0" encoding="utf-8"?>
<sst xmlns="http://schemas.openxmlformats.org/spreadsheetml/2006/main" count="742" uniqueCount="319">
  <si>
    <t>United Nations Office for Project Services</t>
  </si>
  <si>
    <t>BILLS OF QUANTITIES</t>
  </si>
  <si>
    <t>Office Renovation of the Regional Director for Asia Regional Director and Thailand Operational Hub Office</t>
  </si>
  <si>
    <t>GRAND SUMMARY</t>
  </si>
  <si>
    <t>BILL #</t>
  </si>
  <si>
    <t>DESCRIPTION</t>
  </si>
  <si>
    <t>TOTAL AMOUNT  (THB)</t>
  </si>
  <si>
    <t>Section I</t>
  </si>
  <si>
    <t>Section III</t>
  </si>
  <si>
    <t>ELECTRICAL WORK</t>
  </si>
  <si>
    <t>PLUMBLING WORK</t>
  </si>
  <si>
    <t>SPRINKLER &amp; SMOKE DETECTOR WORK</t>
  </si>
  <si>
    <t>RELOCATION WORK</t>
  </si>
  <si>
    <t>ADDITIONAL EQUIPMENT</t>
  </si>
  <si>
    <t>REINSTATEMWNT WORK</t>
  </si>
  <si>
    <t>FLOORING</t>
  </si>
  <si>
    <t>WINDOW/DOOR</t>
  </si>
  <si>
    <t>NEW PLANTS HANKING, BOX WITH TREES</t>
  </si>
  <si>
    <t xml:space="preserve">OTHERS							</t>
  </si>
  <si>
    <t>Grand total</t>
  </si>
  <si>
    <t xml:space="preserve">TENDER PRICE </t>
  </si>
  <si>
    <t>ITEM NO.</t>
  </si>
  <si>
    <t>ITEM</t>
  </si>
  <si>
    <t>DIMENSION</t>
  </si>
  <si>
    <t>QTY</t>
  </si>
  <si>
    <t>UNIT</t>
  </si>
  <si>
    <t>RATE 
(THB)</t>
  </si>
  <si>
    <t>TOTAL AMOUNT
(THB)</t>
  </si>
  <si>
    <t>Section 1</t>
  </si>
  <si>
    <t>Director 1</t>
  </si>
  <si>
    <t>Wall-gypsum 1</t>
  </si>
  <si>
    <t>W1.58xH2.61 m.</t>
  </si>
  <si>
    <t xml:space="preserve">Gypsum + Wood Acoustic Insulation : Cylence Zounblock S050 Wall 1 : Double layers fiber cement board 15 mm. 
Wall 2 : Double layers fiber cement board 15 mm.
STUD : Galvanized frame C74, U76 
Reference : SCG SmartBoard or equivalent </t>
  </si>
  <si>
    <t>Sq.m.</t>
  </si>
  <si>
    <t>Wall-glass 1</t>
  </si>
  <si>
    <t>W3.18xH2.61 m.</t>
  </si>
  <si>
    <t>Laminated tempered glass 6+6 mm.</t>
  </si>
  <si>
    <t>Wall-glass 2</t>
  </si>
  <si>
    <t>W3.82xH2.61 m.</t>
  </si>
  <si>
    <t>Door</t>
  </si>
  <si>
    <t>W0.9xH2.61 m.</t>
  </si>
  <si>
    <t>Swing glass door with fitting 6+6 mm.</t>
  </si>
  <si>
    <t>Notes</t>
  </si>
  <si>
    <t>Work desk &amp; Chair</t>
  </si>
  <si>
    <t>-</t>
  </si>
  <si>
    <t>Items in black block does not need to be priced</t>
  </si>
  <si>
    <t>Armchair set</t>
  </si>
  <si>
    <t>Living desk/table</t>
  </si>
  <si>
    <t>W1.2 x H0.75 M.</t>
  </si>
  <si>
    <t>Round table - White</t>
  </si>
  <si>
    <t>Table</t>
  </si>
  <si>
    <t>Living chair</t>
  </si>
  <si>
    <t>Chair</t>
  </si>
  <si>
    <t>Working Area</t>
  </si>
  <si>
    <t>Movable Partition 1</t>
  </si>
  <si>
    <t>W2.5XH1.2 m.</t>
  </si>
  <si>
    <t xml:space="preserve">Thickness: 2.5 cm, PET plastic + fabric
Reference : BEKANT IKEA or equivalent </t>
  </si>
  <si>
    <t>Set</t>
  </si>
  <si>
    <t>Movable Partition 2</t>
  </si>
  <si>
    <t>Cabinets + plants box</t>
  </si>
  <si>
    <t>W1.45 x D0.45 x H1 M.</t>
  </si>
  <si>
    <t>Particleboard &amp; laminate surface "Formica"</t>
  </si>
  <si>
    <t>Partition desk</t>
  </si>
  <si>
    <t>W1.5 x H0.5 M.</t>
  </si>
  <si>
    <t>Mini screen, Thickness: 2.5 cm, PET plastic.</t>
  </si>
  <si>
    <t>Living Area</t>
  </si>
  <si>
    <t>Bar table (High table)</t>
  </si>
  <si>
    <t>W0.7 x L1.2 x H1.05 M.</t>
  </si>
  <si>
    <t>Oak wood</t>
  </si>
  <si>
    <t>Bar stool (Chair)</t>
  </si>
  <si>
    <t>Width: 40 cm Depth: 46 cm
Height: 102 cm Seat width: 39 cm
Seat depth: 35 cm Seat height: 75 cm</t>
  </si>
  <si>
    <t>Living table</t>
  </si>
  <si>
    <t>W1.2 x H0.45 M.</t>
  </si>
  <si>
    <t>Width: 60 cm Depth: 72 cm
Height: 88 cm Seat width: 57 cm
Seat depth: 46 cm Seat height: 44 cm</t>
  </si>
  <si>
    <t>100% polyester &amp; leg, Solid birch,</t>
  </si>
  <si>
    <t>Chairs</t>
  </si>
  <si>
    <t>Phone booth (2 rooms)</t>
  </si>
  <si>
    <t>Wall-glass 35</t>
  </si>
  <si>
    <t>W1.37xH2.61 m.</t>
  </si>
  <si>
    <t>Wall-gypsum 6</t>
  </si>
  <si>
    <t>W0.45xL0.8xH1.05 M.</t>
  </si>
  <si>
    <t>Seat diameter: 39 cm Width: 66 cm
Height: 80 cm Seat width: 39 cm
Seat depth: 39 cm
Min. seat height: 66 cm
Max. seat height: 80 cm</t>
  </si>
  <si>
    <t xml:space="preserve">Seat:Moulded eucalyptus plywood
Cover, underside:Non-woven polypropylene
Mechanism/ Gas cylinder/ Foot ring/ Star base leg:Steel, Epoxy powder coating
Leg connector:Reinforced polyamide plastic
Feet:Synthetic rubber
Basematerial:Through dyed grain leather from cattle, with a treated, embossed and pigmented surface.
</t>
  </si>
  <si>
    <t>SECTION 2</t>
  </si>
  <si>
    <t>Director</t>
  </si>
  <si>
    <t>Wall-glass 11</t>
  </si>
  <si>
    <t>W5.15xH2.61 m.</t>
  </si>
  <si>
    <t>Sofa</t>
  </si>
  <si>
    <t>Manager 1</t>
  </si>
  <si>
    <t>Wall-glass 9</t>
  </si>
  <si>
    <t>W1.44xH2.61 m.</t>
  </si>
  <si>
    <t>Wall-glass 10</t>
  </si>
  <si>
    <t>W3.1xH2.61 m.</t>
  </si>
  <si>
    <t>Manager 2</t>
  </si>
  <si>
    <t>Wall-glass 12</t>
  </si>
  <si>
    <t>Wall-glass 13</t>
  </si>
  <si>
    <t>W1.8xH2.61 m.</t>
  </si>
  <si>
    <t>Manager 3</t>
  </si>
  <si>
    <t>Wall-glass 15</t>
  </si>
  <si>
    <t>W2.81xH2.61 m.</t>
  </si>
  <si>
    <t>Wall-glass 17</t>
  </si>
  <si>
    <t>W1.12xH2.61 m.</t>
  </si>
  <si>
    <t>Swing glass door with fitting</t>
  </si>
  <si>
    <t>Manager 4</t>
  </si>
  <si>
    <t>Wall-glass 16</t>
  </si>
  <si>
    <t>W2.62xH2.61 m.</t>
  </si>
  <si>
    <t>Wall-glass 18</t>
  </si>
  <si>
    <t>Manager 5</t>
  </si>
  <si>
    <t>Wall-glass 19</t>
  </si>
  <si>
    <t>W1.84xH2.61 m.</t>
  </si>
  <si>
    <t>Wall-glass 20</t>
  </si>
  <si>
    <t>W1.3xH2.61 m.</t>
  </si>
  <si>
    <t>Working area</t>
  </si>
  <si>
    <t>Particleboard &amp; laminate surface "Formica" custom made</t>
  </si>
  <si>
    <t>L1.5 x H 0.5 M.</t>
  </si>
  <si>
    <t>Mini screen, Thickness: 2.5 cm, PET plastic. custom made</t>
  </si>
  <si>
    <t>L0.7xH0.5 M.</t>
  </si>
  <si>
    <t>SECTION 3</t>
  </si>
  <si>
    <t>Wall-glass 31</t>
  </si>
  <si>
    <t>W6.72xH2.61 m.</t>
  </si>
  <si>
    <t>Wall-glass 29</t>
  </si>
  <si>
    <t>W3.4xH2.61 m.</t>
  </si>
  <si>
    <t>Round table</t>
  </si>
  <si>
    <t>Height: 75 cm
Diameter: 85 cm</t>
  </si>
  <si>
    <t>White round table</t>
  </si>
  <si>
    <t>Width: 46 cm Depth: 51 cm
Height: 81 cm Seat width: 39 cm
Seat depth: 42 cm Seat height: 45 cm</t>
  </si>
  <si>
    <t>Office chair</t>
  </si>
  <si>
    <t>chairs</t>
  </si>
  <si>
    <t>Manager</t>
  </si>
  <si>
    <t>Wall-glass 28</t>
  </si>
  <si>
    <t>W4.9xH2.61 m.</t>
  </si>
  <si>
    <t>Laminated tempered glass</t>
  </si>
  <si>
    <t>Wall-glass 30</t>
  </si>
  <si>
    <t>W1.58x2.61 m.</t>
  </si>
  <si>
    <t>Living room</t>
  </si>
  <si>
    <t>Movable Partition 3</t>
  </si>
  <si>
    <t>W2.6xH1.2 m.</t>
  </si>
  <si>
    <t xml:space="preserve">Stand partitions, Tickness:2.5 cm, PET plastic
Reference : BEKANT IKEA or equivalent </t>
  </si>
  <si>
    <t>Movable Partition 4</t>
  </si>
  <si>
    <t xml:space="preserve">Stand partitions, Tickness:2.5 cm, PET plasticReference : BEKANT IKEA or equivalent </t>
  </si>
  <si>
    <t xml:space="preserve">1 Stool bar &amp; 3 Stool Chairs </t>
  </si>
  <si>
    <t>Wood</t>
  </si>
  <si>
    <t>1 Round table &amp; 4 Armchairs - New</t>
  </si>
  <si>
    <t>Meeting room 1</t>
  </si>
  <si>
    <t>Laminated tempered glass  6+6 mm.</t>
  </si>
  <si>
    <t xml:space="preserve">Particleboard &amp; laminate surface "Formica" custom made </t>
  </si>
  <si>
    <t xml:space="preserve">Mini screen, Thickness: 2.5 cm, PET plastic. custom made </t>
  </si>
  <si>
    <t>Stand partitions, Tickness:2.5 cm, PET plastic
Reference : BEKANT  IKEA or equivalent</t>
  </si>
  <si>
    <t>Stand partitions, Tickness:2.5 cm, PET plastic Reference : BEKANT  IKEA or equivalent</t>
  </si>
  <si>
    <t>Laminated tempered glass Double 6+6 mm.</t>
  </si>
  <si>
    <t>Wall-gypsum 5</t>
  </si>
  <si>
    <t>W4.55xH2.61 m.</t>
  </si>
  <si>
    <t xml:space="preserve">Gypsum + Wood Acoustic Insulation : Cylence Zounblock S050 Wall 1 : Double layers fiber cement board 15 mm. 
Wall 2 : Double layers fiber cement board 15 mm.
STUD : Galvanized frame C74, U76 
Reference : SCG SmartBoard or equivalent </t>
  </si>
  <si>
    <t>Wall-Building</t>
  </si>
  <si>
    <t>Double Teak wood+White</t>
  </si>
  <si>
    <t>Meeting table</t>
  </si>
  <si>
    <t>W1xL2.4xH0.75 m.</t>
  </si>
  <si>
    <t xml:space="preserve">Oak wood custom made </t>
  </si>
  <si>
    <t>table</t>
  </si>
  <si>
    <t>Meeting chair</t>
  </si>
  <si>
    <t>Working desk/same current furniture</t>
  </si>
  <si>
    <t>Whiteboard</t>
  </si>
  <si>
    <t>W4.0xH1.2 m.</t>
  </si>
  <si>
    <t>Glasskote-white 6 mm.</t>
  </si>
  <si>
    <t>Meeting room 2</t>
  </si>
  <si>
    <t>Wall-gypsum 2</t>
  </si>
  <si>
    <t>W6.27x2.61 m.</t>
  </si>
  <si>
    <t>Gypsum + Wood Acoustic Insulation : Cylence Zounblock S050 Wall 1 : Double layers fiber cement board 15 mm. 
Wall 2 : Double layers fiber cement board 15 mm.
STUD : Galvanized frame C74, U76 
Reference : SCG SmartBoard or equivalent</t>
  </si>
  <si>
    <t>Wall-glass 6</t>
  </si>
  <si>
    <t>W1.78x2.61 m.</t>
  </si>
  <si>
    <t>Laminated glass Double 6+6 mm.</t>
  </si>
  <si>
    <t>Wall-glass 5</t>
  </si>
  <si>
    <t>W1.10x2.61 m.</t>
  </si>
  <si>
    <t>Wall-glass 4</t>
  </si>
  <si>
    <t>W3.92x2.61 m.</t>
  </si>
  <si>
    <t>Wall-glass 3</t>
  </si>
  <si>
    <t>W0.60x2.61 m.</t>
  </si>
  <si>
    <t>Swing glass door with fitting Double 6+6 mm.</t>
  </si>
  <si>
    <t>Glasskote-white</t>
  </si>
  <si>
    <t>Meeting room table &amp; chair</t>
  </si>
  <si>
    <t>Meeting room 3</t>
  </si>
  <si>
    <t>Wall-glass 27</t>
  </si>
  <si>
    <t>W1.93xH2.61 m.</t>
  </si>
  <si>
    <t>Wall-glass 26</t>
  </si>
  <si>
    <t>W3.2xH2.61 m.</t>
  </si>
  <si>
    <t>W2.0xH1.2 m.</t>
  </si>
  <si>
    <t xml:space="preserve">Round table - White </t>
  </si>
  <si>
    <t>Width: 45 cm Depth:  51 cm
Height: 81 cm Seat width: 45 cm
Seat depth: 41 cm Seat height: 43 cm</t>
  </si>
  <si>
    <t xml:space="preserve">Wooking chair </t>
  </si>
  <si>
    <t>Meeting room area</t>
  </si>
  <si>
    <t>PANTRY / KITCHEN</t>
  </si>
  <si>
    <t>W6.27xH2.61 m.</t>
  </si>
  <si>
    <t xml:space="preserve">Gypsum + Wood Acoustic Insulation : Cylence Zounblock S050 Wall 1 : Double layers fiber cement board 15 mm. 
Wall 2 : Double layers fiber cement board 15 mm.
STUD : Galvanized frame C74, U76 
SCG SmartBoard or equivalent </t>
  </si>
  <si>
    <t>Wall-glass 7</t>
  </si>
  <si>
    <t>W2.6xH2.61 m.</t>
  </si>
  <si>
    <t>Laminated glass 6+6 mm.</t>
  </si>
  <si>
    <t>Wall-glass 8</t>
  </si>
  <si>
    <t>Base-cabinet</t>
  </si>
  <si>
    <t>W2.6xD0.60xH0.8 m.</t>
  </si>
  <si>
    <t>Door high-gloss white+2 bowls</t>
  </si>
  <si>
    <t>Hanging-cabinets</t>
  </si>
  <si>
    <t>W4xD0.60xH1m.</t>
  </si>
  <si>
    <t>Door high-gloss dark blue</t>
  </si>
  <si>
    <t>W1.8xD0.8xH1.05 m.</t>
  </si>
  <si>
    <t>Oak wood  reference : METOD or equivalent</t>
  </si>
  <si>
    <t xml:space="preserve">Seat:Moulded eucalyptus plywood
Cover, underside:Non-woven polypropylene
Mechanism/ Gas cylinder/ Foot ring/ Star base leg:Steel, Epoxy powder coating
Leg connector:Reinforced polyamide plastic
Feet:Synthetic rubber
Basematerial:Through dyed grain leather from cattle, with a treated, embossed and pigmented surface.
Reference: METOD or equivalent </t>
  </si>
  <si>
    <t>New sink</t>
  </si>
  <si>
    <t>2 bowls, stainless steel75x46 cm</t>
  </si>
  <si>
    <t>Stainless steel color, Reference: Hafele or equivalent</t>
  </si>
  <si>
    <t>New kitchen tap</t>
  </si>
  <si>
    <t>W1xD0.75 cm.</t>
  </si>
  <si>
    <t>Width:  64 cm  Depth:  75 cm
Height: 75 cm  Seat width: 59 cm
Seat depth: 46 cm Seat height: 40 cm</t>
  </si>
  <si>
    <t>Oak wood + 100% polyester</t>
  </si>
  <si>
    <t>RECEPTION AREA</t>
  </si>
  <si>
    <t>W1.45 x D0.45 x H1 m.</t>
  </si>
  <si>
    <t>Counter reception</t>
  </si>
  <si>
    <t>W1.8xD0.70xH0.75 m.</t>
  </si>
  <si>
    <t>Counter chair</t>
  </si>
  <si>
    <t>HR ROOM</t>
  </si>
  <si>
    <t>Wall-glass 25</t>
  </si>
  <si>
    <t>Wall-glass 23</t>
  </si>
  <si>
    <t>W2.53xH2.61 m.</t>
  </si>
  <si>
    <t>IT ROOM</t>
  </si>
  <si>
    <t>Wall-glass 24</t>
  </si>
  <si>
    <t>Wall-gypsum 4</t>
  </si>
  <si>
    <t xml:space="preserve">Gypsum + Wood Acoustic Insulation : Cylence Zounblock S050 Wall 1 : Double layers fiber cement board 15 mm. 
Wall 2 : Double layers fiber cement board 15 mm.
STUD : Galvanized frame C74, U76  Reference : SCG SmartBoard or equivalent </t>
  </si>
  <si>
    <t>STORE ROOM</t>
  </si>
  <si>
    <t>Wall-gypsum 3</t>
  </si>
  <si>
    <t>LED panel light 36-40 W</t>
  </si>
  <si>
    <t xml:space="preserve">Reference : Panasonic WIDE Series or equivalent </t>
  </si>
  <si>
    <t>units</t>
  </si>
  <si>
    <t>Power socket</t>
  </si>
  <si>
    <t>Units</t>
  </si>
  <si>
    <t>Lighting Switch</t>
  </si>
  <si>
    <t xml:space="preserve">สวิทซ์ทางเดียว สีเทาดำ 
WEG5001HK Metallic Gray Full-Color Wide Series Reference : Panasonic WIDE Series or equivalent </t>
  </si>
  <si>
    <t>Cover plate 1 slot</t>
  </si>
  <si>
    <t xml:space="preserve">WEG 6801MH Metallic Gray Full-Color Wide Series Reference : Panasonic WIDE Series or equivalent </t>
  </si>
  <si>
    <t>Cover plate 2 slots</t>
  </si>
  <si>
    <t>Cover plate 3 slots</t>
  </si>
  <si>
    <t xml:space="preserve">WEG 6803MB Metallic Gray Full-Color Wide Series Reference : Panasonic WIDE Series or equivalent </t>
  </si>
  <si>
    <t>LAN outlet</t>
  </si>
  <si>
    <t xml:space="preserve">ปลั๊กคอมพิวเตอร์ CAT 6 สีเทา WEG24886H Full-Color Wide Series Reference: Panasonic or  equivalent </t>
  </si>
  <si>
    <t>LAN cable</t>
  </si>
  <si>
    <t xml:space="preserve">Reference : Commscope or LINK CAT6 UTP or equivalent </t>
  </si>
  <si>
    <t>LOT</t>
  </si>
  <si>
    <t>Plastic Wall box</t>
  </si>
  <si>
    <t>Nano กล่องพลาสติกติดผนังลอย - กล่องลอย
Plastic Wall Box 2"×4″  Wide Series 403-1 Reference : Panasonic</t>
  </si>
  <si>
    <t>Main line, Miscellenous and support</t>
  </si>
  <si>
    <t xml:space="preserve">Referece : Thai Yazaki or equivalent </t>
  </si>
  <si>
    <t>Circuit Breaker &amp; electricity Load</t>
  </si>
  <si>
    <t>Reference: ABB/Schneider or Panasonic</t>
  </si>
  <si>
    <t>Emergency Light</t>
  </si>
  <si>
    <t>ไฟฉุกเฉิน LED Emergency Light LDR400N ไฟฉุกเฉิน พานาโซนิค ใช้งานง่าน สามารถใช้งานได้ทั่วไป เปิดได้ต่อเนื่อง 10 ชั่วโมง ไฟฉุกเฉิน LED 2x6W สว่าง 400 lumen Reference: Panasonic</t>
  </si>
  <si>
    <t xml:space="preserve">Water pipe and plumbing </t>
  </si>
  <si>
    <t>PP-R type (Green) Reference: SCG PP-R type (Green)</t>
  </si>
  <si>
    <t>Grease trap ถังดักไขมัน</t>
  </si>
  <si>
    <t xml:space="preserve">ถังดักไขมันใต้ซิงค์เกรดพรีเมี่ยมรุ่น WGT-20-30 ลิตร
Reference : DOS/Wave Water Solution ถังดักไขมันใต้ซิงค์เกรดพรีเมี่ยมรุ่น WGT-20-30 ลิตร or equivalent </t>
  </si>
  <si>
    <t xml:space="preserve"> Submersible Pump ปั๊มชู้ต</t>
  </si>
  <si>
    <t xml:space="preserve">-Reference : Mitshubishi or equivalent </t>
  </si>
  <si>
    <t>Miscelleous - connector / solvent cement</t>
  </si>
  <si>
    <t xml:space="preserve">Reference : SCG or equivalent </t>
  </si>
  <si>
    <t>Water meter</t>
  </si>
  <si>
    <t xml:space="preserve">Water Meter (Single Jet) Reference: Sanwa or equivalent </t>
  </si>
  <si>
    <t>Smoke Detector</t>
  </si>
  <si>
    <t>GE 700 Series 711U/13122
As Required by the building standard fitting to match current fire alarm system</t>
  </si>
  <si>
    <t>Sprinkler</t>
  </si>
  <si>
    <t>GE 281B-PL
As Required by the building standard fitting to match current fire alarm system</t>
  </si>
  <si>
    <t>Relocate all office furniture from unit 303</t>
  </si>
  <si>
    <t>Lumpsump</t>
  </si>
  <si>
    <t>Relocate all office furniture from unit 1602</t>
  </si>
  <si>
    <t>Relocate and install Cisco VDO Conf system from unit 1602</t>
  </si>
  <si>
    <t>Relocate and install Projector and motorized screen from unit 1602</t>
  </si>
  <si>
    <t>Relocate and install Projector and motorized screen from unit 303</t>
  </si>
  <si>
    <t>Relocate all kitchen appliances from unit 303</t>
  </si>
  <si>
    <t>Relocate all kitchen appliances from unit 1602</t>
  </si>
  <si>
    <t>Relocate access control system from unit 1602</t>
  </si>
  <si>
    <t>65 inch LED 4K SmartTV with wall mount</t>
  </si>
  <si>
    <t>set</t>
  </si>
  <si>
    <t>55 inch LED 4K SmartTV with wall mount</t>
  </si>
  <si>
    <t xml:space="preserve">set </t>
  </si>
  <si>
    <t>4 channels HD Analog CCTV system</t>
  </si>
  <si>
    <t xml:space="preserve">3 Mega Pixel bullet cameras with 2TB DVR support network . Reference : Hilook with 1000 VA UPS or equivalent </t>
  </si>
  <si>
    <t>Vinyl Tires</t>
  </si>
  <si>
    <t>Luxury Click Vinyl Tiles (SPC-Oak) 5-6 mm. Reference: SCF/China</t>
  </si>
  <si>
    <t>Emergency door</t>
  </si>
  <si>
    <t>Current door, Swing door</t>
  </si>
  <si>
    <t>New automatic sliding door</t>
  </si>
  <si>
    <t>Temperred glass 12 mm.
The automatic sliding door
automatic motorized double sliding tempered glass door.
Maximum door panel weight for 1 panel sliding door: 160 kg.
Maximum opening and closing force: 150 N
Opening and closing speed: 10-70 cm/s
Program switch (Push button, Keyless Type) to select the operating mode: Up to 5 different function: Off, Automatic, Exit, Partial Opening, Permanent Opening.</t>
  </si>
  <si>
    <t>NEW PLANTS HANGKING, BOX WITH TREES</t>
  </si>
  <si>
    <t>Install new plan hangking box with  tree</t>
  </si>
  <si>
    <t xml:space="preserve">Artificial trees
Small meeting room/Pantry/Relaxing room
Reference : Kiddee design or equivalent </t>
  </si>
  <si>
    <t xml:space="preserve">Indoor trees for Work area
Under cabinet with door (Particleboard &amp; laminate surface "Formica" Reference : Kiddee design or equivalent </t>
  </si>
  <si>
    <t>Install new tree walls</t>
  </si>
  <si>
    <t xml:space="preserve">Artificial trees
Big meeting room/Reception area Reference : Kiddee design or equivalent </t>
  </si>
  <si>
    <t>Roller blind</t>
  </si>
  <si>
    <t>Eco friendly
PVC, polyester
3-5%</t>
  </si>
  <si>
    <t>Blast-proof security film</t>
  </si>
  <si>
    <t>Reference : 3M S600 series or equivalent</t>
  </si>
  <si>
    <t>Sq.M.</t>
  </si>
  <si>
    <t>OTHERS</t>
  </si>
  <si>
    <t>Protection works</t>
  </si>
  <si>
    <t>Building's Standard. Please refere to separate document</t>
  </si>
  <si>
    <t>Lot</t>
  </si>
  <si>
    <t>Finishing works upon completion of all installations</t>
  </si>
  <si>
    <t>Remove all protection</t>
  </si>
  <si>
    <t>Clean-up and handover</t>
  </si>
  <si>
    <t>Emergency System demonstration</t>
  </si>
  <si>
    <t>Emergency door exit, fire evacuation, fire protection</t>
  </si>
  <si>
    <t>Apply painted covering</t>
  </si>
  <si>
    <t xml:space="preserve">Reference:TOA 4 SEASON ACRYLIC A 1000 White or equivalent </t>
  </si>
  <si>
    <t>65 inch LED TV for conf room with wall mount</t>
  </si>
  <si>
    <t>55 inch LED TV for reception with wall mount</t>
  </si>
  <si>
    <t>* as standard fit out guideline from landlord</t>
  </si>
  <si>
    <t>Ceiling</t>
  </si>
  <si>
    <t>W3.02xL6.57 M.</t>
  </si>
  <si>
    <t>Plaster smooth / SCG gypsum board standard plus Tapered Edge 9 mm</t>
  </si>
  <si>
    <t>W4.35x L7.87M.</t>
  </si>
  <si>
    <t>W3.8XL6.18M.</t>
  </si>
  <si>
    <t xml:space="preserve">            Office Renovation of the Regional Director for Asia Regional Director and Thailand Operational Hub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</si>
</sst>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mmmm\ yyyy"/>
    <numFmt numFmtId="165" formatCode="0.0"/>
  </numFmts>
  <fonts count="26">
    <font>
      <sz val="10"/>
      <color rgb="FF000000"/>
      <name val="Times New Roman"/>
    </font>
    <font>
      <sz val="11"/>
      <color theme="1"/>
      <name val="Calibri"/>
    </font>
    <font>
      <b/>
      <sz val="12"/>
      <color theme="1"/>
      <name val="Arial"/>
    </font>
    <font>
      <b/>
      <sz val="18"/>
      <color theme="1"/>
      <name val="Arial"/>
    </font>
    <font>
      <b/>
      <sz val="14"/>
      <color rgb="FF000000"/>
      <name val="Roboto"/>
    </font>
    <font>
      <b/>
      <i/>
      <sz val="12"/>
      <color theme="1"/>
      <name val="Arial"/>
    </font>
    <font>
      <b/>
      <sz val="10"/>
      <color theme="1"/>
      <name val="Arial"/>
    </font>
    <font>
      <sz val="12"/>
      <color theme="1"/>
      <name val="Arial"/>
    </font>
    <font>
      <b/>
      <sz val="12"/>
      <color theme="1"/>
      <name val="Calibri"/>
    </font>
    <font>
      <b/>
      <sz val="11"/>
      <color theme="1"/>
      <name val="Calibri"/>
    </font>
    <font>
      <sz val="10"/>
      <color theme="1"/>
      <name val="Calibri"/>
    </font>
    <font>
      <b/>
      <sz val="10"/>
      <color theme="1"/>
      <name val="Calibri"/>
    </font>
    <font>
      <sz val="10"/>
      <name val="Times New Roman"/>
    </font>
    <font>
      <b/>
      <sz val="10"/>
      <color theme="1"/>
      <name val="Calibri"/>
    </font>
    <font>
      <sz val="12"/>
      <color theme="1"/>
      <name val="Calibri"/>
    </font>
    <font>
      <sz val="9"/>
      <color rgb="FF000000"/>
      <name val="Arial"/>
    </font>
    <font>
      <sz val="9"/>
      <color theme="1"/>
      <name val="Arial"/>
    </font>
    <font>
      <b/>
      <sz val="11"/>
      <color rgb="FFFF0000"/>
      <name val="Calibri"/>
    </font>
    <font>
      <sz val="9"/>
      <color rgb="FFFFFFFF"/>
      <name val="Arial"/>
    </font>
    <font>
      <b/>
      <sz val="9"/>
      <color rgb="FF000000"/>
      <name val="Arial"/>
    </font>
    <font>
      <sz val="9"/>
      <color theme="0"/>
      <name val="Arial"/>
    </font>
    <font>
      <b/>
      <sz val="9"/>
      <color theme="1"/>
      <name val="Arial"/>
    </font>
    <font>
      <sz val="10"/>
      <color theme="1"/>
      <name val="Arial"/>
    </font>
    <font>
      <sz val="10"/>
      <color rgb="FF000000"/>
      <name val="Arial"/>
    </font>
    <font>
      <b/>
      <sz val="9"/>
      <color rgb="FFFFFFFF"/>
      <name val="Arial"/>
    </font>
    <font>
      <sz val="9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000000"/>
        <bgColor rgb="FF000000"/>
      </patternFill>
    </fill>
    <fill>
      <patternFill patternType="solid">
        <fgColor rgb="FF938953"/>
        <bgColor rgb="FF938953"/>
      </patternFill>
    </fill>
    <fill>
      <patternFill patternType="solid">
        <fgColor rgb="FFDDD9C3"/>
        <bgColor rgb="FFDDD9C3"/>
      </patternFill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5">
    <xf numFmtId="0" fontId="0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4" fillId="2" borderId="0" xfId="0" applyFont="1" applyFill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3" borderId="0" xfId="0" applyFont="1" applyFill="1" applyAlignment="1">
      <alignment horizontal="center" vertical="top"/>
    </xf>
    <xf numFmtId="0" fontId="9" fillId="3" borderId="3" xfId="0" applyFont="1" applyFill="1" applyBorder="1" applyAlignment="1">
      <alignment horizontal="center" vertical="top"/>
    </xf>
    <xf numFmtId="4" fontId="9" fillId="3" borderId="4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/>
    </xf>
    <xf numFmtId="0" fontId="11" fillId="0" borderId="4" xfId="0" applyFont="1" applyBorder="1" applyAlignment="1">
      <alignment horizontal="left" vertical="top"/>
    </xf>
    <xf numFmtId="0" fontId="10" fillId="0" borderId="4" xfId="0" applyFont="1" applyBorder="1" applyAlignment="1">
      <alignment horizontal="left" vertical="top"/>
    </xf>
    <xf numFmtId="0" fontId="12" fillId="0" borderId="4" xfId="0" applyFont="1" applyBorder="1" applyAlignment="1">
      <alignment horizontal="left" vertical="top"/>
    </xf>
    <xf numFmtId="0" fontId="9" fillId="4" borderId="4" xfId="0" applyFont="1" applyFill="1" applyBorder="1" applyAlignment="1">
      <alignment horizontal="center" vertical="top" wrapText="1"/>
    </xf>
    <xf numFmtId="4" fontId="9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horizontal="left" vertical="top"/>
    </xf>
    <xf numFmtId="0" fontId="11" fillId="0" borderId="4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4" fontId="11" fillId="0" borderId="4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/>
    </xf>
    <xf numFmtId="0" fontId="13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horizontal="left" vertical="top"/>
    </xf>
    <xf numFmtId="0" fontId="15" fillId="0" borderId="4" xfId="0" applyFont="1" applyBorder="1" applyAlignment="1">
      <alignment horizontal="left" vertical="top" wrapText="1"/>
    </xf>
    <xf numFmtId="0" fontId="16" fillId="5" borderId="4" xfId="0" applyFont="1" applyFill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2" fontId="15" fillId="0" borderId="4" xfId="0" applyNumberFormat="1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15" fillId="6" borderId="4" xfId="0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5" fillId="5" borderId="4" xfId="0" applyFont="1" applyFill="1" applyBorder="1" applyAlignment="1">
      <alignment horizontal="left" vertical="top" wrapText="1"/>
    </xf>
    <xf numFmtId="0" fontId="15" fillId="5" borderId="4" xfId="0" applyFont="1" applyFill="1" applyBorder="1" applyAlignment="1">
      <alignment horizontal="center" vertical="top" wrapText="1"/>
    </xf>
    <xf numFmtId="0" fontId="18" fillId="7" borderId="7" xfId="0" applyFont="1" applyFill="1" applyBorder="1" applyAlignment="1">
      <alignment horizontal="left" vertical="top" wrapText="1"/>
    </xf>
    <xf numFmtId="0" fontId="18" fillId="7" borderId="6" xfId="0" applyFont="1" applyFill="1" applyBorder="1" applyAlignment="1">
      <alignment horizontal="left" vertical="top" wrapText="1"/>
    </xf>
    <xf numFmtId="2" fontId="15" fillId="5" borderId="4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2" fontId="15" fillId="5" borderId="0" xfId="0" applyNumberFormat="1" applyFont="1" applyFill="1" applyAlignment="1">
      <alignment horizontal="center" vertical="top" wrapText="1"/>
    </xf>
    <xf numFmtId="0" fontId="15" fillId="5" borderId="0" xfId="0" applyFont="1" applyFill="1" applyAlignment="1">
      <alignment horizontal="center" vertical="top" wrapText="1"/>
    </xf>
    <xf numFmtId="165" fontId="15" fillId="5" borderId="4" xfId="0" applyNumberFormat="1" applyFont="1" applyFill="1" applyBorder="1" applyAlignment="1">
      <alignment horizontal="center" vertical="top" wrapText="1"/>
    </xf>
    <xf numFmtId="0" fontId="16" fillId="0" borderId="4" xfId="0" applyFont="1" applyBorder="1" applyAlignment="1">
      <alignment horizontal="left" vertical="top" wrapText="1"/>
    </xf>
    <xf numFmtId="0" fontId="15" fillId="5" borderId="4" xfId="0" applyFont="1" applyFill="1" applyBorder="1" applyAlignment="1">
      <alignment horizontal="left" vertical="top" wrapText="1"/>
    </xf>
    <xf numFmtId="0" fontId="20" fillId="7" borderId="8" xfId="0" applyFont="1" applyFill="1" applyBorder="1" applyAlignment="1">
      <alignment horizontal="left" vertical="top" wrapText="1"/>
    </xf>
    <xf numFmtId="0" fontId="20" fillId="7" borderId="8" xfId="0" applyFont="1" applyFill="1" applyBorder="1" applyAlignment="1">
      <alignment horizontal="center" vertical="top" wrapText="1"/>
    </xf>
    <xf numFmtId="0" fontId="16" fillId="5" borderId="4" xfId="0" applyFont="1" applyFill="1" applyBorder="1" applyAlignment="1">
      <alignment horizontal="center" vertical="top" wrapText="1"/>
    </xf>
    <xf numFmtId="0" fontId="20" fillId="7" borderId="12" xfId="0" applyFont="1" applyFill="1" applyBorder="1" applyAlignment="1">
      <alignment horizontal="left" vertical="top" wrapText="1"/>
    </xf>
    <xf numFmtId="0" fontId="20" fillId="7" borderId="4" xfId="0" applyFont="1" applyFill="1" applyBorder="1" applyAlignment="1">
      <alignment horizontal="left" vertical="top" wrapText="1"/>
    </xf>
    <xf numFmtId="0" fontId="20" fillId="7" borderId="4" xfId="0" applyFont="1" applyFill="1" applyBorder="1" applyAlignment="1">
      <alignment horizontal="center" vertical="top" wrapText="1"/>
    </xf>
    <xf numFmtId="0" fontId="20" fillId="7" borderId="13" xfId="0" applyFont="1" applyFill="1" applyBorder="1" applyAlignment="1">
      <alignment horizontal="center" vertical="top" wrapText="1"/>
    </xf>
    <xf numFmtId="0" fontId="10" fillId="0" borderId="5" xfId="0" applyFont="1" applyBorder="1" applyAlignment="1">
      <alignment horizontal="left" vertical="top"/>
    </xf>
    <xf numFmtId="0" fontId="18" fillId="7" borderId="4" xfId="0" applyFont="1" applyFill="1" applyBorder="1" applyAlignment="1">
      <alignment horizontal="left" vertical="top" wrapText="1"/>
    </xf>
    <xf numFmtId="0" fontId="18" fillId="7" borderId="4" xfId="0" applyFont="1" applyFill="1" applyBorder="1" applyAlignment="1">
      <alignment horizontal="left" vertical="top" wrapText="1"/>
    </xf>
    <xf numFmtId="2" fontId="16" fillId="5" borderId="4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/>
    </xf>
    <xf numFmtId="0" fontId="10" fillId="7" borderId="0" xfId="0" applyFont="1" applyFill="1" applyAlignment="1">
      <alignment horizontal="left" vertical="top"/>
    </xf>
    <xf numFmtId="0" fontId="10" fillId="0" borderId="4" xfId="0" applyFont="1" applyBorder="1" applyAlignment="1">
      <alignment horizontal="left" vertical="top" wrapText="1"/>
    </xf>
    <xf numFmtId="0" fontId="15" fillId="9" borderId="4" xfId="0" applyFont="1" applyFill="1" applyBorder="1" applyAlignment="1">
      <alignment horizontal="left" vertical="top" wrapText="1"/>
    </xf>
    <xf numFmtId="0" fontId="15" fillId="0" borderId="4" xfId="0" applyFont="1" applyBorder="1" applyAlignment="1">
      <alignment horizontal="center" vertical="top" wrapText="1"/>
    </xf>
    <xf numFmtId="0" fontId="18" fillId="7" borderId="4" xfId="0" applyFont="1" applyFill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8" fillId="7" borderId="4" xfId="0" applyFont="1" applyFill="1" applyBorder="1" applyAlignment="1">
      <alignment horizontal="left" vertical="top"/>
    </xf>
    <xf numFmtId="0" fontId="22" fillId="0" borderId="4" xfId="0" applyFont="1" applyBorder="1" applyAlignment="1">
      <alignment horizontal="left" vertical="top" wrapText="1"/>
    </xf>
    <xf numFmtId="0" fontId="22" fillId="0" borderId="4" xfId="0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18" fillId="0" borderId="0" xfId="0" applyFont="1" applyAlignment="1">
      <alignment horizontal="left" vertical="top" wrapText="1"/>
    </xf>
    <xf numFmtId="0" fontId="15" fillId="0" borderId="4" xfId="0" applyFont="1" applyBorder="1" applyAlignment="1">
      <alignment horizontal="left" vertical="top"/>
    </xf>
    <xf numFmtId="0" fontId="15" fillId="0" borderId="4" xfId="0" applyFont="1" applyBorder="1" applyAlignment="1">
      <alignment horizontal="center" vertical="top"/>
    </xf>
    <xf numFmtId="0" fontId="23" fillId="0" borderId="4" xfId="0" applyFont="1" applyBorder="1" applyAlignment="1">
      <alignment horizontal="left" vertical="top"/>
    </xf>
    <xf numFmtId="0" fontId="23" fillId="0" borderId="4" xfId="0" applyFont="1" applyBorder="1" applyAlignment="1">
      <alignment horizontal="center" vertical="top"/>
    </xf>
    <xf numFmtId="0" fontId="16" fillId="0" borderId="4" xfId="0" applyFont="1" applyBorder="1" applyAlignment="1">
      <alignment horizontal="center" vertical="top"/>
    </xf>
    <xf numFmtId="0" fontId="16" fillId="0" borderId="4" xfId="0" applyFont="1" applyBorder="1" applyAlignment="1">
      <alignment horizontal="left" vertical="top"/>
    </xf>
    <xf numFmtId="0" fontId="16" fillId="5" borderId="4" xfId="0" applyFont="1" applyFill="1" applyBorder="1" applyAlignment="1">
      <alignment horizontal="center" vertical="top"/>
    </xf>
    <xf numFmtId="2" fontId="16" fillId="0" borderId="4" xfId="0" applyNumberFormat="1" applyFont="1" applyBorder="1" applyAlignment="1">
      <alignment horizontal="center" vertical="top"/>
    </xf>
    <xf numFmtId="2" fontId="16" fillId="5" borderId="4" xfId="0" applyNumberFormat="1" applyFont="1" applyFill="1" applyBorder="1" applyAlignment="1">
      <alignment horizontal="center" vertical="top"/>
    </xf>
    <xf numFmtId="0" fontId="16" fillId="0" borderId="4" xfId="0" applyFont="1" applyBorder="1" applyAlignment="1">
      <alignment horizontal="center" vertical="top"/>
    </xf>
    <xf numFmtId="2" fontId="16" fillId="0" borderId="4" xfId="0" applyNumberFormat="1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8" fillId="0" borderId="1" xfId="0" applyFont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/>
    </xf>
    <xf numFmtId="0" fontId="11" fillId="0" borderId="3" xfId="0" applyFont="1" applyBorder="1" applyAlignment="1">
      <alignment horizontal="center" vertical="top"/>
    </xf>
    <xf numFmtId="0" fontId="12" fillId="0" borderId="6" xfId="0" applyFont="1" applyBorder="1" applyAlignment="1">
      <alignment horizontal="left" vertical="top"/>
    </xf>
    <xf numFmtId="43" fontId="11" fillId="0" borderId="3" xfId="0" applyNumberFormat="1" applyFont="1" applyBorder="1" applyAlignment="1">
      <alignment horizontal="center" vertical="top"/>
    </xf>
    <xf numFmtId="0" fontId="17" fillId="0" borderId="0" xfId="0" applyFont="1" applyAlignment="1">
      <alignment horizontal="left" vertical="top"/>
    </xf>
    <xf numFmtId="0" fontId="19" fillId="8" borderId="3" xfId="0" applyFont="1" applyFill="1" applyBorder="1" applyAlignment="1">
      <alignment horizontal="left" vertical="top" wrapText="1"/>
    </xf>
    <xf numFmtId="0" fontId="20" fillId="7" borderId="3" xfId="0" applyFont="1" applyFill="1" applyBorder="1" applyAlignment="1">
      <alignment horizontal="left" vertical="top" wrapText="1"/>
    </xf>
    <xf numFmtId="0" fontId="19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top"/>
    </xf>
    <xf numFmtId="0" fontId="12" fillId="0" borderId="11" xfId="0" applyFont="1" applyBorder="1" applyAlignment="1">
      <alignment horizontal="left" vertical="top"/>
    </xf>
    <xf numFmtId="0" fontId="15" fillId="0" borderId="9" xfId="0" applyFont="1" applyBorder="1" applyAlignment="1">
      <alignment horizontal="center" vertical="top" wrapText="1"/>
    </xf>
    <xf numFmtId="0" fontId="18" fillId="7" borderId="3" xfId="0" applyFont="1" applyFill="1" applyBorder="1" applyAlignment="1">
      <alignment horizontal="left" vertical="top" wrapText="1"/>
    </xf>
    <xf numFmtId="0" fontId="21" fillId="8" borderId="3" xfId="0" applyFont="1" applyFill="1" applyBorder="1" applyAlignment="1">
      <alignment horizontal="left" vertical="top" wrapText="1"/>
    </xf>
    <xf numFmtId="0" fontId="15" fillId="5" borderId="9" xfId="0" applyFont="1" applyFill="1" applyBorder="1" applyAlignment="1">
      <alignment horizontal="center" vertical="top" wrapText="1"/>
    </xf>
    <xf numFmtId="0" fontId="20" fillId="7" borderId="7" xfId="0" applyFont="1" applyFill="1" applyBorder="1" applyAlignment="1">
      <alignment horizontal="left" vertical="top" wrapText="1"/>
    </xf>
    <xf numFmtId="2" fontId="16" fillId="0" borderId="9" xfId="0" applyNumberFormat="1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24" fillId="7" borderId="3" xfId="0" applyFont="1" applyFill="1" applyBorder="1" applyAlignment="1">
      <alignment horizontal="left" vertical="top" wrapText="1"/>
    </xf>
    <xf numFmtId="0" fontId="25" fillId="0" borderId="0" xfId="0" applyFont="1" applyAlignment="1">
      <alignment horizontal="left" vertical="top"/>
    </xf>
    <xf numFmtId="0" fontId="25" fillId="5" borderId="4" xfId="0" applyFont="1" applyFill="1" applyBorder="1" applyAlignment="1">
      <alignment horizontal="left" vertical="top" wrapText="1"/>
    </xf>
    <xf numFmtId="0" fontId="25" fillId="5" borderId="4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customschemas.google.com/relationships/workbookmetadata" Target="metadata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2752725</xdr:colOff>
      <xdr:row>0</xdr:row>
      <xdr:rowOff>104775</xdr:rowOff>
    </xdr:from>
    <xdr:ext cx="1657350" cy="428625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31"/>
  <sheetViews>
    <sheetView workbookViewId="0">
      <selection activeCell="J15" sqref="J15"/>
    </sheetView>
  </sheetViews>
  <sheetFormatPr defaultColWidth="14.5" defaultRowHeight="15" customHeight="1"/>
  <cols>
    <col min="9" max="9" width="66.1640625" customWidth="1"/>
  </cols>
  <sheetData>
    <row r="1" spans="1:10">
      <c r="A1" s="1"/>
      <c r="B1" s="1"/>
      <c r="C1" s="1"/>
      <c r="D1" s="1"/>
      <c r="E1" s="1"/>
      <c r="F1" s="2"/>
      <c r="G1" s="1"/>
      <c r="H1" s="1"/>
      <c r="I1" s="1"/>
      <c r="J1" s="1"/>
    </row>
    <row r="2" spans="1:10">
      <c r="A2" s="1"/>
      <c r="B2" s="1"/>
      <c r="C2" s="1"/>
      <c r="D2" s="1"/>
      <c r="E2" s="1"/>
      <c r="F2" s="2"/>
      <c r="G2" s="1"/>
      <c r="H2" s="1"/>
      <c r="I2" s="1"/>
      <c r="J2" s="1"/>
    </row>
    <row r="3" spans="1:10">
      <c r="A3" s="1"/>
      <c r="B3" s="1"/>
      <c r="C3" s="1"/>
      <c r="D3" s="1"/>
      <c r="E3" s="1"/>
      <c r="F3" s="2"/>
      <c r="G3" s="1"/>
      <c r="H3" s="1"/>
      <c r="I3" s="1"/>
      <c r="J3" s="1"/>
    </row>
    <row r="4" spans="1:10">
      <c r="A4" s="1"/>
      <c r="B4" s="1"/>
      <c r="C4" s="1"/>
      <c r="D4" s="1"/>
      <c r="E4" s="1"/>
      <c r="F4" s="2"/>
      <c r="G4" s="1"/>
      <c r="H4" s="1"/>
      <c r="I4" s="1"/>
      <c r="J4" s="1"/>
    </row>
    <row r="5" spans="1:10">
      <c r="A5" s="86" t="s">
        <v>0</v>
      </c>
      <c r="B5" s="87"/>
      <c r="C5" s="87"/>
      <c r="D5" s="87"/>
      <c r="E5" s="87"/>
      <c r="F5" s="87"/>
      <c r="G5" s="87"/>
      <c r="H5" s="87"/>
      <c r="I5" s="87"/>
      <c r="J5" s="87"/>
    </row>
    <row r="6" spans="1:10">
      <c r="A6" s="1"/>
      <c r="B6" s="1"/>
      <c r="C6" s="1"/>
      <c r="D6" s="1"/>
      <c r="E6" s="1"/>
      <c r="F6" s="2"/>
      <c r="G6" s="1"/>
      <c r="H6" s="1"/>
      <c r="I6" s="1"/>
      <c r="J6" s="1"/>
    </row>
    <row r="7" spans="1:10">
      <c r="A7" s="1"/>
      <c r="B7" s="1"/>
      <c r="C7" s="1"/>
      <c r="D7" s="1"/>
      <c r="E7" s="1"/>
      <c r="F7" s="2"/>
      <c r="G7" s="1"/>
      <c r="H7" s="1"/>
      <c r="I7" s="1"/>
      <c r="J7" s="1"/>
    </row>
    <row r="8" spans="1:10">
      <c r="A8" s="1"/>
      <c r="B8" s="1"/>
      <c r="C8" s="1"/>
      <c r="D8" s="1"/>
      <c r="E8" s="1"/>
      <c r="F8" s="2"/>
      <c r="G8" s="1"/>
      <c r="H8" s="1"/>
      <c r="I8" s="1"/>
      <c r="J8" s="1"/>
    </row>
    <row r="9" spans="1:10">
      <c r="A9" s="1"/>
      <c r="B9" s="1"/>
      <c r="C9" s="1"/>
      <c r="D9" s="1"/>
      <c r="E9" s="1"/>
      <c r="F9" s="2"/>
      <c r="G9" s="1"/>
      <c r="H9" s="1"/>
      <c r="I9" s="1"/>
      <c r="J9" s="1"/>
    </row>
    <row r="10" spans="1:10">
      <c r="A10" s="1"/>
      <c r="B10" s="1"/>
      <c r="C10" s="1"/>
      <c r="D10" s="1"/>
      <c r="E10" s="1"/>
      <c r="F10" s="2"/>
      <c r="G10" s="1"/>
      <c r="H10" s="1"/>
      <c r="I10" s="1"/>
      <c r="J10" s="1"/>
    </row>
    <row r="11" spans="1:10">
      <c r="A11" s="1"/>
      <c r="B11" s="1"/>
      <c r="C11" s="1"/>
      <c r="D11" s="1"/>
      <c r="E11" s="1"/>
      <c r="F11" s="2"/>
      <c r="G11" s="1"/>
      <c r="H11" s="1"/>
      <c r="I11" s="1"/>
      <c r="J11" s="1"/>
    </row>
    <row r="12" spans="1:10">
      <c r="A12" s="1"/>
      <c r="B12" s="1"/>
      <c r="C12" s="1"/>
      <c r="D12" s="1"/>
      <c r="E12" s="1"/>
      <c r="F12" s="2"/>
      <c r="G12" s="1"/>
      <c r="H12" s="1"/>
      <c r="I12" s="1"/>
      <c r="J12" s="1"/>
    </row>
    <row r="13" spans="1:10">
      <c r="A13" s="1"/>
      <c r="B13" s="1"/>
      <c r="C13" s="1"/>
      <c r="D13" s="1"/>
      <c r="E13" s="1"/>
      <c r="F13" s="2"/>
      <c r="G13" s="1"/>
      <c r="H13" s="1"/>
      <c r="I13" s="1"/>
      <c r="J13" s="1"/>
    </row>
    <row r="14" spans="1:10">
      <c r="A14" s="1"/>
      <c r="B14" s="1"/>
      <c r="C14" s="1"/>
      <c r="D14" s="1"/>
      <c r="E14" s="1"/>
      <c r="F14" s="2"/>
      <c r="G14" s="1"/>
      <c r="H14" s="1"/>
      <c r="I14" s="1"/>
      <c r="J14" s="1"/>
    </row>
    <row r="15" spans="1:10">
      <c r="A15" s="1"/>
      <c r="B15" s="1"/>
      <c r="C15" s="1"/>
      <c r="D15" s="1"/>
      <c r="E15" s="1"/>
      <c r="F15" s="2"/>
      <c r="G15" s="1"/>
      <c r="H15" s="1"/>
      <c r="I15" s="1"/>
      <c r="J15" s="1"/>
    </row>
    <row r="16" spans="1:10" ht="32.25" customHeight="1">
      <c r="A16" s="88" t="s">
        <v>1</v>
      </c>
      <c r="B16" s="87"/>
      <c r="C16" s="87"/>
      <c r="D16" s="87"/>
      <c r="E16" s="87"/>
      <c r="F16" s="87"/>
      <c r="G16" s="87"/>
      <c r="H16" s="87"/>
      <c r="I16" s="87"/>
      <c r="J16" s="87"/>
    </row>
    <row r="17" spans="1:10" ht="15" customHeight="1">
      <c r="A17" s="3"/>
      <c r="B17" s="3"/>
      <c r="C17" s="3"/>
      <c r="D17" s="3"/>
      <c r="E17" s="3"/>
      <c r="F17" s="4"/>
      <c r="G17" s="3"/>
      <c r="H17" s="3"/>
      <c r="I17" s="3"/>
      <c r="J17" s="3"/>
    </row>
    <row r="18" spans="1:10" ht="15" customHeight="1">
      <c r="A18" s="3"/>
      <c r="B18" s="3"/>
      <c r="C18" s="3"/>
      <c r="D18" s="3"/>
      <c r="E18" s="3"/>
      <c r="F18" s="4"/>
      <c r="G18" s="3"/>
      <c r="H18" s="3"/>
      <c r="I18" s="3"/>
      <c r="J18" s="3"/>
    </row>
    <row r="19" spans="1:10" ht="15" customHeight="1">
      <c r="A19" s="3"/>
      <c r="B19" s="3"/>
      <c r="C19" s="3"/>
      <c r="D19" s="3"/>
      <c r="E19" s="3"/>
      <c r="F19" s="4"/>
      <c r="G19" s="3"/>
      <c r="H19" s="3"/>
      <c r="I19" s="3"/>
      <c r="J19" s="3"/>
    </row>
    <row r="20" spans="1:10" ht="43.5" customHeight="1">
      <c r="A20" s="114" t="s">
        <v>318</v>
      </c>
      <c r="B20" s="87"/>
      <c r="C20" s="87"/>
      <c r="D20" s="87"/>
      <c r="E20" s="87"/>
      <c r="F20" s="87"/>
      <c r="G20" s="87"/>
      <c r="H20" s="87"/>
      <c r="I20" s="87"/>
      <c r="J20" s="5"/>
    </row>
    <row r="21" spans="1:10" ht="45.75" customHeight="1">
      <c r="A21" s="87"/>
      <c r="B21" s="87"/>
      <c r="C21" s="87"/>
      <c r="D21" s="87"/>
      <c r="E21" s="87"/>
      <c r="F21" s="87"/>
      <c r="G21" s="87"/>
      <c r="H21" s="87"/>
      <c r="I21" s="87"/>
      <c r="J21" s="3"/>
    </row>
    <row r="22" spans="1:10" ht="15" customHeight="1">
      <c r="A22" s="6"/>
      <c r="B22" s="3"/>
      <c r="C22" s="3"/>
      <c r="D22" s="3"/>
      <c r="E22" s="3"/>
      <c r="F22" s="4"/>
      <c r="G22" s="3"/>
      <c r="H22" s="3"/>
      <c r="I22" s="3"/>
      <c r="J22" s="3"/>
    </row>
    <row r="23" spans="1:10" ht="15" customHeight="1">
      <c r="A23" s="7"/>
      <c r="B23" s="7"/>
      <c r="C23" s="7"/>
      <c r="D23" s="7"/>
      <c r="E23" s="7"/>
      <c r="F23" s="7"/>
      <c r="G23" s="7"/>
      <c r="H23" s="7"/>
      <c r="I23" s="7"/>
      <c r="J23" s="7"/>
    </row>
    <row r="24" spans="1:10" ht="15" customHeight="1">
      <c r="A24" s="7"/>
      <c r="B24" s="7"/>
      <c r="C24" s="7"/>
      <c r="D24" s="7"/>
      <c r="E24" s="7"/>
      <c r="F24" s="7"/>
      <c r="G24" s="7"/>
      <c r="H24" s="7"/>
      <c r="I24" s="7"/>
      <c r="J24" s="7"/>
    </row>
    <row r="25" spans="1:10" ht="15" customHeight="1">
      <c r="A25" s="3"/>
      <c r="B25" s="3"/>
      <c r="C25" s="3"/>
      <c r="D25" s="3"/>
      <c r="E25" s="3"/>
      <c r="F25" s="4"/>
      <c r="G25" s="3"/>
      <c r="H25" s="3"/>
      <c r="I25" s="3"/>
      <c r="J25" s="3"/>
    </row>
    <row r="26" spans="1:10" ht="15" customHeight="1">
      <c r="A26" s="3"/>
      <c r="B26" s="3"/>
      <c r="C26" s="3"/>
      <c r="D26" s="3"/>
      <c r="E26" s="3"/>
      <c r="F26" s="4"/>
      <c r="G26" s="3"/>
      <c r="H26" s="3"/>
      <c r="I26" s="3"/>
      <c r="J26" s="3"/>
    </row>
    <row r="27" spans="1:10" ht="15" customHeight="1">
      <c r="A27" s="3"/>
      <c r="B27" s="3"/>
      <c r="C27" s="3"/>
      <c r="D27" s="3"/>
      <c r="E27" s="3"/>
      <c r="F27" s="4"/>
      <c r="G27" s="3"/>
      <c r="H27" s="3"/>
      <c r="I27" s="3"/>
      <c r="J27" s="3"/>
    </row>
    <row r="31" spans="1:10" ht="15" customHeight="1">
      <c r="A31" s="89">
        <v>44136</v>
      </c>
      <c r="B31" s="87"/>
      <c r="C31" s="87"/>
      <c r="D31" s="87"/>
      <c r="E31" s="87"/>
      <c r="F31" s="87"/>
      <c r="G31" s="87"/>
      <c r="H31" s="87"/>
      <c r="I31" s="87"/>
      <c r="J31" s="87"/>
    </row>
  </sheetData>
  <mergeCells count="4">
    <mergeCell ref="A5:J5"/>
    <mergeCell ref="A16:J16"/>
    <mergeCell ref="A20:I21"/>
    <mergeCell ref="A31:J3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H14"/>
  <sheetViews>
    <sheetView workbookViewId="0">
      <selection sqref="A1:H1"/>
    </sheetView>
  </sheetViews>
  <sheetFormatPr defaultColWidth="14.5" defaultRowHeight="15" customHeight="1"/>
  <cols>
    <col min="2" max="2" width="60.83203125" customWidth="1"/>
    <col min="3" max="3" width="28.33203125" customWidth="1"/>
    <col min="4" max="4" width="63.33203125" bestFit="1" customWidth="1"/>
  </cols>
  <sheetData>
    <row r="1" spans="1:8" ht="15" customHeight="1">
      <c r="A1" s="94" t="s">
        <v>1</v>
      </c>
      <c r="B1" s="95"/>
      <c r="C1" s="95"/>
      <c r="D1" s="95"/>
      <c r="E1" s="95"/>
      <c r="F1" s="95"/>
      <c r="G1" s="95"/>
      <c r="H1" s="93"/>
    </row>
    <row r="2" spans="1:8" ht="15" customHeight="1">
      <c r="A2" s="96"/>
      <c r="B2" s="95"/>
      <c r="C2" s="95"/>
      <c r="D2" s="95"/>
      <c r="E2" s="95"/>
      <c r="F2" s="95"/>
      <c r="G2" s="95"/>
      <c r="H2" s="93"/>
    </row>
    <row r="3" spans="1:8" ht="15" customHeight="1">
      <c r="A3" s="23" t="s">
        <v>21</v>
      </c>
      <c r="B3" s="24" t="s">
        <v>22</v>
      </c>
      <c r="C3" s="24" t="s">
        <v>23</v>
      </c>
      <c r="D3" s="23" t="s">
        <v>5</v>
      </c>
      <c r="E3" s="23" t="s">
        <v>24</v>
      </c>
      <c r="F3" s="23" t="s">
        <v>25</v>
      </c>
      <c r="G3" s="25" t="s">
        <v>26</v>
      </c>
      <c r="H3" s="25" t="s">
        <v>27</v>
      </c>
    </row>
    <row r="4" spans="1:8" ht="15" customHeight="1">
      <c r="A4" s="110" t="s">
        <v>15</v>
      </c>
      <c r="B4" s="95"/>
      <c r="C4" s="95"/>
      <c r="D4" s="95"/>
      <c r="E4" s="95"/>
      <c r="F4" s="95"/>
      <c r="G4" s="95"/>
      <c r="H4" s="93"/>
    </row>
    <row r="5" spans="1:8" ht="15" customHeight="1">
      <c r="A5" s="78"/>
      <c r="B5" s="79" t="s">
        <v>282</v>
      </c>
      <c r="C5" s="67"/>
      <c r="D5" s="47" t="s">
        <v>283</v>
      </c>
      <c r="E5" s="59">
        <v>537.35</v>
      </c>
      <c r="F5" s="80" t="s">
        <v>33</v>
      </c>
      <c r="G5" s="60"/>
      <c r="H5" s="37"/>
    </row>
    <row r="6" spans="1:8" ht="15" customHeight="1">
      <c r="A6" s="110" t="s">
        <v>16</v>
      </c>
      <c r="B6" s="95"/>
      <c r="C6" s="95"/>
      <c r="D6" s="95"/>
      <c r="E6" s="95"/>
      <c r="F6" s="95"/>
      <c r="G6" s="95"/>
      <c r="H6" s="93"/>
    </row>
    <row r="7" spans="1:8" ht="15" customHeight="1">
      <c r="A7" s="78"/>
      <c r="B7" s="37" t="s">
        <v>284</v>
      </c>
      <c r="C7" s="78"/>
      <c r="D7" s="37" t="s">
        <v>285</v>
      </c>
      <c r="E7" s="81">
        <v>1</v>
      </c>
      <c r="F7" s="78" t="s">
        <v>57</v>
      </c>
      <c r="G7" s="37"/>
      <c r="H7" s="81"/>
    </row>
    <row r="8" spans="1:8" ht="15" customHeight="1">
      <c r="A8" s="78"/>
      <c r="B8" s="79" t="s">
        <v>286</v>
      </c>
      <c r="C8" s="78"/>
      <c r="D8" s="47" t="s">
        <v>287</v>
      </c>
      <c r="E8" s="81">
        <v>1</v>
      </c>
      <c r="F8" s="78" t="s">
        <v>57</v>
      </c>
      <c r="G8" s="37"/>
      <c r="H8" s="81"/>
    </row>
    <row r="9" spans="1:8" ht="15" customHeight="1">
      <c r="A9" s="110" t="s">
        <v>288</v>
      </c>
      <c r="B9" s="95"/>
      <c r="C9" s="95"/>
      <c r="D9" s="95"/>
      <c r="E9" s="95"/>
      <c r="F9" s="95"/>
      <c r="G9" s="95"/>
      <c r="H9" s="93"/>
    </row>
    <row r="10" spans="1:8" ht="15" customHeight="1">
      <c r="A10" s="80"/>
      <c r="B10" s="30" t="s">
        <v>289</v>
      </c>
      <c r="C10" s="78"/>
      <c r="D10" s="47" t="s">
        <v>290</v>
      </c>
      <c r="E10" s="82">
        <v>4</v>
      </c>
      <c r="F10" s="80" t="s">
        <v>57</v>
      </c>
      <c r="G10" s="37"/>
      <c r="H10" s="82"/>
    </row>
    <row r="11" spans="1:8" ht="15" customHeight="1">
      <c r="A11" s="80"/>
      <c r="B11" s="37" t="s">
        <v>289</v>
      </c>
      <c r="C11" s="78"/>
      <c r="D11" s="47" t="s">
        <v>291</v>
      </c>
      <c r="E11" s="82">
        <v>9</v>
      </c>
      <c r="F11" s="80" t="s">
        <v>57</v>
      </c>
      <c r="G11" s="16"/>
      <c r="H11" s="16"/>
    </row>
    <row r="12" spans="1:8" ht="15" customHeight="1">
      <c r="A12" s="80"/>
      <c r="B12" s="37" t="s">
        <v>292</v>
      </c>
      <c r="C12" s="78"/>
      <c r="D12" s="47" t="s">
        <v>293</v>
      </c>
      <c r="E12" s="82">
        <v>3</v>
      </c>
      <c r="F12" s="80" t="s">
        <v>57</v>
      </c>
      <c r="G12" s="37"/>
      <c r="H12" s="82"/>
    </row>
    <row r="13" spans="1:8" ht="15" customHeight="1">
      <c r="A13" s="80"/>
      <c r="B13" s="30" t="s">
        <v>294</v>
      </c>
      <c r="C13" s="78"/>
      <c r="D13" s="37" t="s">
        <v>295</v>
      </c>
      <c r="E13" s="82">
        <v>1</v>
      </c>
      <c r="F13" s="80" t="s">
        <v>244</v>
      </c>
      <c r="G13" s="82"/>
      <c r="H13" s="82"/>
    </row>
    <row r="14" spans="1:8" ht="15" customHeight="1">
      <c r="A14" s="80"/>
      <c r="B14" s="37" t="s">
        <v>296</v>
      </c>
      <c r="C14" s="78"/>
      <c r="D14" s="83" t="s">
        <v>297</v>
      </c>
      <c r="E14" s="82">
        <f>(34+7+30+9.3)*2.61</f>
        <v>209.58299999999997</v>
      </c>
      <c r="F14" s="80" t="s">
        <v>298</v>
      </c>
      <c r="G14" s="82"/>
      <c r="H14" s="82"/>
    </row>
  </sheetData>
  <mergeCells count="5">
    <mergeCell ref="A1:H1"/>
    <mergeCell ref="A2:H2"/>
    <mergeCell ref="A4:H4"/>
    <mergeCell ref="A6:H6"/>
    <mergeCell ref="A9:H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 summaryRight="0"/>
  </sheetPr>
  <dimension ref="A1:H10"/>
  <sheetViews>
    <sheetView workbookViewId="0">
      <selection sqref="A1:H1"/>
    </sheetView>
  </sheetViews>
  <sheetFormatPr defaultColWidth="14.5" defaultRowHeight="15" customHeight="1"/>
  <cols>
    <col min="2" max="2" width="25.33203125" customWidth="1"/>
    <col min="4" max="4" width="61" bestFit="1" customWidth="1"/>
  </cols>
  <sheetData>
    <row r="1" spans="1:8" ht="15" customHeight="1">
      <c r="A1" s="94" t="s">
        <v>1</v>
      </c>
      <c r="B1" s="95"/>
      <c r="C1" s="95"/>
      <c r="D1" s="95"/>
      <c r="E1" s="95"/>
      <c r="F1" s="95"/>
      <c r="G1" s="95"/>
      <c r="H1" s="93"/>
    </row>
    <row r="2" spans="1:8" ht="15" customHeight="1">
      <c r="A2" s="96"/>
      <c r="B2" s="95"/>
      <c r="C2" s="95"/>
      <c r="D2" s="95"/>
      <c r="E2" s="95"/>
      <c r="F2" s="95"/>
      <c r="G2" s="95"/>
      <c r="H2" s="93"/>
    </row>
    <row r="3" spans="1:8" ht="15" customHeight="1">
      <c r="A3" s="23" t="s">
        <v>21</v>
      </c>
      <c r="B3" s="24" t="s">
        <v>22</v>
      </c>
      <c r="C3" s="24" t="s">
        <v>23</v>
      </c>
      <c r="D3" s="23" t="s">
        <v>5</v>
      </c>
      <c r="E3" s="23" t="s">
        <v>24</v>
      </c>
      <c r="F3" s="23" t="s">
        <v>25</v>
      </c>
      <c r="G3" s="25" t="s">
        <v>26</v>
      </c>
      <c r="H3" s="25" t="s">
        <v>27</v>
      </c>
    </row>
    <row r="4" spans="1:8" ht="15" customHeight="1">
      <c r="A4" s="110" t="s">
        <v>299</v>
      </c>
      <c r="B4" s="95"/>
      <c r="C4" s="95"/>
      <c r="D4" s="95"/>
      <c r="E4" s="95"/>
      <c r="F4" s="95"/>
      <c r="G4" s="95"/>
      <c r="H4" s="93"/>
    </row>
    <row r="5" spans="1:8" ht="15" customHeight="1">
      <c r="A5" s="78"/>
      <c r="B5" s="37" t="s">
        <v>300</v>
      </c>
      <c r="C5" s="67"/>
      <c r="D5" s="47" t="s">
        <v>301</v>
      </c>
      <c r="E5" s="81">
        <v>1</v>
      </c>
      <c r="F5" s="78" t="s">
        <v>302</v>
      </c>
      <c r="G5" s="37"/>
      <c r="H5" s="81"/>
    </row>
    <row r="6" spans="1:8" ht="15" customHeight="1">
      <c r="A6" s="78"/>
      <c r="B6" s="37" t="s">
        <v>303</v>
      </c>
      <c r="C6" s="67"/>
      <c r="D6" s="67" t="s">
        <v>44</v>
      </c>
      <c r="E6" s="84">
        <v>537.35</v>
      </c>
      <c r="F6" s="78" t="s">
        <v>33</v>
      </c>
      <c r="G6" s="30"/>
      <c r="H6" s="59"/>
    </row>
    <row r="7" spans="1:8" ht="15" customHeight="1">
      <c r="A7" s="78"/>
      <c r="B7" s="37" t="s">
        <v>304</v>
      </c>
      <c r="C7" s="67"/>
      <c r="D7" s="67" t="s">
        <v>44</v>
      </c>
      <c r="E7" s="81">
        <v>1</v>
      </c>
      <c r="F7" s="78" t="s">
        <v>302</v>
      </c>
      <c r="G7" s="30"/>
      <c r="H7" s="81"/>
    </row>
    <row r="8" spans="1:8" ht="15" customHeight="1">
      <c r="A8" s="78"/>
      <c r="B8" s="37" t="s">
        <v>305</v>
      </c>
      <c r="C8" s="67"/>
      <c r="D8" s="67" t="s">
        <v>44</v>
      </c>
      <c r="E8" s="81">
        <v>1</v>
      </c>
      <c r="F8" s="78" t="s">
        <v>302</v>
      </c>
      <c r="G8" s="30"/>
      <c r="H8" s="81"/>
    </row>
    <row r="9" spans="1:8" ht="15" customHeight="1">
      <c r="A9" s="78"/>
      <c r="B9" s="37" t="s">
        <v>306</v>
      </c>
      <c r="C9" s="67"/>
      <c r="D9" s="84" t="s">
        <v>307</v>
      </c>
      <c r="E9" s="70"/>
      <c r="F9" s="84"/>
      <c r="G9" s="84"/>
      <c r="H9" s="81"/>
    </row>
    <row r="10" spans="1:8" ht="15" customHeight="1">
      <c r="A10" s="78"/>
      <c r="B10" s="37" t="s">
        <v>308</v>
      </c>
      <c r="C10" s="67"/>
      <c r="D10" s="85" t="s">
        <v>309</v>
      </c>
      <c r="E10" s="70"/>
      <c r="F10" s="29"/>
      <c r="G10" s="81"/>
      <c r="H10" s="81"/>
    </row>
  </sheetData>
  <mergeCells count="3">
    <mergeCell ref="A1:H1"/>
    <mergeCell ref="A2:H2"/>
    <mergeCell ref="A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5:I25"/>
  <sheetViews>
    <sheetView tabSelected="1" workbookViewId="0"/>
  </sheetViews>
  <sheetFormatPr defaultColWidth="14.5" defaultRowHeight="15" customHeight="1"/>
  <cols>
    <col min="2" max="2" width="54" customWidth="1"/>
    <col min="3" max="3" width="19.6640625" customWidth="1"/>
  </cols>
  <sheetData>
    <row r="5" spans="1:9" ht="18">
      <c r="A5" s="90" t="s">
        <v>2</v>
      </c>
      <c r="B5" s="87"/>
      <c r="C5" s="87"/>
      <c r="D5" s="9"/>
      <c r="E5" s="9"/>
      <c r="F5" s="9"/>
      <c r="G5" s="9"/>
      <c r="H5" s="10"/>
      <c r="I5" s="10"/>
    </row>
    <row r="6" spans="1:9" ht="23.25" customHeight="1">
      <c r="A6" s="8"/>
      <c r="B6" s="8"/>
      <c r="C6" s="8"/>
      <c r="D6" s="9"/>
      <c r="E6" s="9"/>
      <c r="F6" s="9"/>
      <c r="G6" s="9"/>
      <c r="H6" s="10"/>
      <c r="I6" s="10"/>
    </row>
    <row r="8" spans="1:9" ht="15.75">
      <c r="A8" s="91" t="s">
        <v>3</v>
      </c>
      <c r="B8" s="87"/>
      <c r="C8" s="87"/>
      <c r="D8" s="11"/>
      <c r="E8" s="11"/>
      <c r="F8" s="11"/>
      <c r="G8" s="12"/>
    </row>
    <row r="10" spans="1:9" ht="30">
      <c r="A10" s="13" t="s">
        <v>4</v>
      </c>
      <c r="B10" s="14" t="s">
        <v>5</v>
      </c>
      <c r="C10" s="15" t="s">
        <v>6</v>
      </c>
    </row>
    <row r="11" spans="1:9" ht="12.75">
      <c r="A11" s="16"/>
      <c r="B11" s="17" t="s">
        <v>7</v>
      </c>
      <c r="C11" s="17"/>
    </row>
    <row r="12" spans="1:9" ht="12.75">
      <c r="A12" s="16"/>
      <c r="B12" s="17" t="s">
        <v>8</v>
      </c>
      <c r="C12" s="16"/>
    </row>
    <row r="13" spans="1:9" ht="12.75">
      <c r="A13" s="16"/>
      <c r="B13" s="18" t="s">
        <v>8</v>
      </c>
      <c r="C13" s="16"/>
    </row>
    <row r="14" spans="1:9" ht="12.75">
      <c r="A14" s="16"/>
      <c r="B14" s="18" t="s">
        <v>9</v>
      </c>
      <c r="C14" s="16"/>
    </row>
    <row r="15" spans="1:9" ht="12.75">
      <c r="A15" s="16"/>
      <c r="B15" s="18" t="s">
        <v>10</v>
      </c>
      <c r="C15" s="16"/>
    </row>
    <row r="16" spans="1:9" ht="12.75">
      <c r="A16" s="16"/>
      <c r="B16" s="18" t="s">
        <v>11</v>
      </c>
      <c r="C16" s="16"/>
    </row>
    <row r="17" spans="1:4" ht="12.75">
      <c r="A17" s="16"/>
      <c r="B17" s="18" t="s">
        <v>12</v>
      </c>
      <c r="C17" s="16"/>
    </row>
    <row r="18" spans="1:4" ht="12.75">
      <c r="A18" s="16"/>
      <c r="B18" s="18" t="s">
        <v>13</v>
      </c>
      <c r="C18" s="16"/>
    </row>
    <row r="19" spans="1:4" ht="12.75">
      <c r="A19" s="16"/>
      <c r="B19" s="18" t="s">
        <v>14</v>
      </c>
      <c r="C19" s="16"/>
    </row>
    <row r="20" spans="1:4" ht="12.75">
      <c r="A20" s="16"/>
      <c r="B20" s="18" t="s">
        <v>15</v>
      </c>
      <c r="C20" s="16"/>
    </row>
    <row r="21" spans="1:4" ht="12.75">
      <c r="A21" s="16"/>
      <c r="B21" s="18" t="s">
        <v>16</v>
      </c>
      <c r="C21" s="16"/>
    </row>
    <row r="22" spans="1:4" ht="12.75">
      <c r="A22" s="16"/>
      <c r="B22" s="19" t="s">
        <v>17</v>
      </c>
      <c r="C22" s="16"/>
    </row>
    <row r="23" spans="1:4" ht="12.75">
      <c r="A23" s="16"/>
      <c r="B23" s="18" t="s">
        <v>18</v>
      </c>
      <c r="C23" s="16"/>
    </row>
    <row r="24" spans="1:4">
      <c r="A24" s="20" t="s">
        <v>19</v>
      </c>
      <c r="B24" s="92" t="s">
        <v>20</v>
      </c>
      <c r="C24" s="93"/>
      <c r="D24" s="21">
        <f>D23</f>
        <v>0</v>
      </c>
    </row>
    <row r="25" spans="1:4" ht="12.75">
      <c r="B25" s="22"/>
    </row>
  </sheetData>
  <mergeCells count="3">
    <mergeCell ref="A5:C5"/>
    <mergeCell ref="A8:C8"/>
    <mergeCell ref="B24:C2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L30"/>
  <sheetViews>
    <sheetView workbookViewId="0">
      <selection sqref="A1:H1"/>
    </sheetView>
  </sheetViews>
  <sheetFormatPr defaultColWidth="14.5" defaultRowHeight="15" customHeight="1"/>
  <cols>
    <col min="2" max="2" width="21.5" customWidth="1"/>
    <col min="3" max="4" width="29.1640625" customWidth="1"/>
  </cols>
  <sheetData>
    <row r="1" spans="1:12" ht="15" customHeight="1">
      <c r="A1" s="94" t="s">
        <v>1</v>
      </c>
      <c r="B1" s="95"/>
      <c r="C1" s="95"/>
      <c r="D1" s="95"/>
      <c r="E1" s="95"/>
      <c r="F1" s="95"/>
      <c r="G1" s="95"/>
      <c r="H1" s="93"/>
    </row>
    <row r="2" spans="1:12" ht="15" customHeight="1">
      <c r="A2" s="96"/>
      <c r="B2" s="95"/>
      <c r="C2" s="95"/>
      <c r="D2" s="95"/>
      <c r="E2" s="95"/>
      <c r="F2" s="95"/>
      <c r="G2" s="95"/>
      <c r="H2" s="93"/>
    </row>
    <row r="3" spans="1:12" ht="15" customHeight="1">
      <c r="A3" s="23" t="s">
        <v>21</v>
      </c>
      <c r="B3" s="24" t="s">
        <v>22</v>
      </c>
      <c r="C3" s="24" t="s">
        <v>23</v>
      </c>
      <c r="D3" s="23" t="s">
        <v>5</v>
      </c>
      <c r="E3" s="23" t="s">
        <v>24</v>
      </c>
      <c r="F3" s="23" t="s">
        <v>25</v>
      </c>
      <c r="G3" s="25" t="s">
        <v>26</v>
      </c>
      <c r="H3" s="25" t="s">
        <v>27</v>
      </c>
    </row>
    <row r="4" spans="1:12" ht="15" customHeight="1">
      <c r="A4" s="26" t="s">
        <v>28</v>
      </c>
      <c r="B4" s="26"/>
      <c r="C4" s="16"/>
      <c r="D4" s="16"/>
      <c r="E4" s="16"/>
      <c r="F4" s="16"/>
      <c r="G4" s="16"/>
      <c r="H4" s="16"/>
    </row>
    <row r="5" spans="1:12" ht="15" customHeight="1">
      <c r="A5" s="27" t="s">
        <v>29</v>
      </c>
      <c r="B5" s="28"/>
      <c r="C5" s="16"/>
      <c r="D5" s="16"/>
      <c r="E5" s="16"/>
      <c r="F5" s="16"/>
      <c r="G5" s="16"/>
      <c r="H5" s="16"/>
    </row>
    <row r="6" spans="1:12" ht="15" customHeight="1">
      <c r="A6" s="18"/>
      <c r="B6" s="29" t="s">
        <v>30</v>
      </c>
      <c r="C6" s="30" t="s">
        <v>31</v>
      </c>
      <c r="D6" s="31" t="s">
        <v>32</v>
      </c>
      <c r="E6" s="32">
        <f>1.58*2.61</f>
        <v>4.1238000000000001</v>
      </c>
      <c r="F6" s="33" t="s">
        <v>33</v>
      </c>
      <c r="G6" s="16"/>
      <c r="H6" s="16"/>
    </row>
    <row r="7" spans="1:12" ht="15" customHeight="1">
      <c r="A7" s="18"/>
      <c r="B7" s="29" t="s">
        <v>34</v>
      </c>
      <c r="C7" s="29" t="s">
        <v>35</v>
      </c>
      <c r="D7" s="31" t="s">
        <v>36</v>
      </c>
      <c r="E7" s="32">
        <f>3.18*2.61</f>
        <v>8.2997999999999994</v>
      </c>
      <c r="F7" s="33" t="s">
        <v>33</v>
      </c>
      <c r="G7" s="16"/>
      <c r="H7" s="16"/>
    </row>
    <row r="8" spans="1:12" ht="15" customHeight="1">
      <c r="A8" s="18"/>
      <c r="B8" s="29" t="s">
        <v>37</v>
      </c>
      <c r="C8" s="29" t="s">
        <v>38</v>
      </c>
      <c r="D8" s="31" t="s">
        <v>36</v>
      </c>
      <c r="E8" s="32">
        <f>3.82*2.61</f>
        <v>9.9701999999999984</v>
      </c>
      <c r="F8" s="33" t="s">
        <v>33</v>
      </c>
      <c r="G8" s="16"/>
      <c r="H8" s="16"/>
    </row>
    <row r="9" spans="1:12" ht="15" customHeight="1">
      <c r="A9" s="18"/>
      <c r="B9" s="29" t="s">
        <v>39</v>
      </c>
      <c r="C9" s="29" t="s">
        <v>40</v>
      </c>
      <c r="D9" s="31" t="s">
        <v>41</v>
      </c>
      <c r="E9" s="32">
        <f>0.9*2.61</f>
        <v>2.3489999999999998</v>
      </c>
      <c r="F9" s="33" t="s">
        <v>33</v>
      </c>
      <c r="G9" s="16"/>
      <c r="H9" s="16"/>
      <c r="J9" s="34" t="s">
        <v>42</v>
      </c>
      <c r="K9" s="35"/>
      <c r="L9" s="35"/>
    </row>
    <row r="10" spans="1:12" ht="15" customHeight="1">
      <c r="A10" s="18"/>
      <c r="B10" s="29" t="s">
        <v>43</v>
      </c>
      <c r="C10" s="29" t="s">
        <v>44</v>
      </c>
      <c r="D10" s="29" t="s">
        <v>44</v>
      </c>
      <c r="E10" s="33" t="s">
        <v>44</v>
      </c>
      <c r="F10" s="33" t="s">
        <v>44</v>
      </c>
      <c r="G10" s="36"/>
      <c r="H10" s="36"/>
      <c r="J10" s="97" t="s">
        <v>45</v>
      </c>
      <c r="K10" s="87"/>
      <c r="L10" s="87"/>
    </row>
    <row r="11" spans="1:12" ht="15" customHeight="1">
      <c r="A11" s="18"/>
      <c r="B11" s="29" t="s">
        <v>46</v>
      </c>
      <c r="C11" s="29" t="s">
        <v>44</v>
      </c>
      <c r="D11" s="29" t="s">
        <v>44</v>
      </c>
      <c r="E11" s="33" t="s">
        <v>44</v>
      </c>
      <c r="F11" s="33" t="s">
        <v>44</v>
      </c>
      <c r="G11" s="36"/>
      <c r="H11" s="36"/>
      <c r="J11" s="87"/>
      <c r="K11" s="87"/>
      <c r="L11" s="87"/>
    </row>
    <row r="12" spans="1:12" ht="15" customHeight="1">
      <c r="A12" s="18"/>
      <c r="B12" s="29" t="s">
        <v>47</v>
      </c>
      <c r="C12" s="29" t="s">
        <v>48</v>
      </c>
      <c r="D12" s="29" t="s">
        <v>49</v>
      </c>
      <c r="E12" s="33">
        <v>1</v>
      </c>
      <c r="F12" s="33" t="s">
        <v>50</v>
      </c>
      <c r="G12" s="36"/>
      <c r="H12" s="36"/>
    </row>
    <row r="13" spans="1:12" ht="15" customHeight="1">
      <c r="A13" s="18"/>
      <c r="B13" s="29" t="s">
        <v>51</v>
      </c>
      <c r="C13" s="29"/>
      <c r="D13" s="29"/>
      <c r="E13" s="33">
        <v>4</v>
      </c>
      <c r="F13" s="33" t="s">
        <v>52</v>
      </c>
      <c r="G13" s="36"/>
      <c r="H13" s="36"/>
    </row>
    <row r="14" spans="1:12" ht="15" customHeight="1">
      <c r="A14" s="27" t="s">
        <v>53</v>
      </c>
      <c r="B14" s="16"/>
      <c r="C14" s="16"/>
      <c r="D14" s="16"/>
      <c r="E14" s="16"/>
      <c r="F14" s="16"/>
      <c r="G14" s="16"/>
      <c r="H14" s="16"/>
    </row>
    <row r="15" spans="1:12" ht="15" customHeight="1">
      <c r="A15" s="16"/>
      <c r="B15" s="29" t="s">
        <v>54</v>
      </c>
      <c r="C15" s="29" t="s">
        <v>55</v>
      </c>
      <c r="D15" s="31" t="s">
        <v>56</v>
      </c>
      <c r="E15" s="33">
        <v>1</v>
      </c>
      <c r="F15" s="33" t="s">
        <v>57</v>
      </c>
      <c r="G15" s="16"/>
      <c r="H15" s="16"/>
    </row>
    <row r="16" spans="1:12" ht="15" customHeight="1">
      <c r="A16" s="16"/>
      <c r="B16" s="29" t="s">
        <v>58</v>
      </c>
      <c r="C16" s="29" t="s">
        <v>55</v>
      </c>
      <c r="D16" s="31" t="s">
        <v>56</v>
      </c>
      <c r="E16" s="33">
        <v>1</v>
      </c>
      <c r="F16" s="33" t="s">
        <v>57</v>
      </c>
      <c r="G16" s="16"/>
      <c r="H16" s="16"/>
    </row>
    <row r="17" spans="1:12" ht="15" customHeight="1">
      <c r="A17" s="16"/>
      <c r="B17" s="29" t="s">
        <v>59</v>
      </c>
      <c r="C17" s="29" t="s">
        <v>60</v>
      </c>
      <c r="D17" s="37" t="s">
        <v>61</v>
      </c>
      <c r="E17" s="33">
        <v>5</v>
      </c>
      <c r="F17" s="33" t="s">
        <v>57</v>
      </c>
      <c r="G17" s="16"/>
      <c r="H17" s="16"/>
    </row>
    <row r="18" spans="1:12" ht="15" customHeight="1">
      <c r="A18" s="16"/>
      <c r="B18" s="29" t="s">
        <v>62</v>
      </c>
      <c r="C18" s="29" t="s">
        <v>63</v>
      </c>
      <c r="D18" s="29" t="s">
        <v>64</v>
      </c>
      <c r="E18" s="33">
        <v>6</v>
      </c>
      <c r="F18" s="33" t="s">
        <v>57</v>
      </c>
      <c r="G18" s="16"/>
      <c r="H18" s="16"/>
    </row>
    <row r="19" spans="1:12" ht="15" customHeight="1">
      <c r="A19" s="18"/>
      <c r="B19" s="29" t="s">
        <v>43</v>
      </c>
      <c r="C19" s="16"/>
      <c r="D19" s="16"/>
      <c r="E19" s="33">
        <v>13</v>
      </c>
      <c r="F19" s="33" t="s">
        <v>57</v>
      </c>
      <c r="G19" s="36"/>
      <c r="H19" s="36"/>
    </row>
    <row r="20" spans="1:12" ht="15" customHeight="1">
      <c r="A20" s="27" t="s">
        <v>65</v>
      </c>
      <c r="B20" s="16"/>
      <c r="C20" s="16"/>
      <c r="D20" s="16"/>
      <c r="E20" s="16"/>
      <c r="F20" s="16"/>
      <c r="G20" s="16"/>
      <c r="H20" s="16"/>
    </row>
    <row r="21" spans="1:12" ht="15" customHeight="1">
      <c r="A21" s="16"/>
      <c r="B21" s="38" t="s">
        <v>66</v>
      </c>
      <c r="C21" s="38" t="s">
        <v>67</v>
      </c>
      <c r="D21" s="38" t="s">
        <v>68</v>
      </c>
      <c r="E21" s="39">
        <v>1</v>
      </c>
      <c r="F21" s="39" t="s">
        <v>57</v>
      </c>
      <c r="G21" s="16"/>
      <c r="H21" s="16"/>
    </row>
    <row r="22" spans="1:12" ht="15" customHeight="1">
      <c r="A22" s="16"/>
      <c r="B22" s="38" t="s">
        <v>69</v>
      </c>
      <c r="C22" s="38" t="s">
        <v>70</v>
      </c>
      <c r="D22" s="38" t="s">
        <v>68</v>
      </c>
      <c r="E22" s="39">
        <v>4</v>
      </c>
      <c r="F22" s="39" t="s">
        <v>57</v>
      </c>
      <c r="G22" s="16"/>
      <c r="H22" s="16"/>
    </row>
    <row r="23" spans="1:12" ht="15" customHeight="1">
      <c r="A23" s="16"/>
      <c r="B23" s="38" t="s">
        <v>71</v>
      </c>
      <c r="C23" s="38" t="s">
        <v>72</v>
      </c>
      <c r="D23" s="38" t="s">
        <v>68</v>
      </c>
      <c r="E23" s="39">
        <v>1</v>
      </c>
      <c r="F23" s="39" t="s">
        <v>50</v>
      </c>
      <c r="G23" s="16"/>
      <c r="H23" s="16"/>
    </row>
    <row r="24" spans="1:12" ht="15" customHeight="1">
      <c r="A24" s="16"/>
      <c r="B24" s="38" t="s">
        <v>51</v>
      </c>
      <c r="C24" s="38" t="s">
        <v>73</v>
      </c>
      <c r="D24" s="38" t="s">
        <v>74</v>
      </c>
      <c r="E24" s="39">
        <v>4</v>
      </c>
      <c r="F24" s="39" t="s">
        <v>75</v>
      </c>
      <c r="G24" s="16"/>
      <c r="H24" s="16"/>
    </row>
    <row r="25" spans="1:12" ht="15" customHeight="1">
      <c r="A25" s="40" t="s">
        <v>76</v>
      </c>
      <c r="B25" s="41"/>
      <c r="C25" s="41"/>
      <c r="D25" s="41"/>
      <c r="E25" s="41"/>
      <c r="F25" s="41"/>
      <c r="G25" s="41"/>
      <c r="H25" s="41"/>
    </row>
    <row r="26" spans="1:12" ht="15" customHeight="1">
      <c r="A26" s="16"/>
      <c r="B26" s="38" t="s">
        <v>77</v>
      </c>
      <c r="C26" s="38" t="s">
        <v>78</v>
      </c>
      <c r="D26" s="31" t="s">
        <v>36</v>
      </c>
      <c r="E26" s="42">
        <f t="shared" ref="E26:E27" si="0">1.37*2.61</f>
        <v>3.5757000000000003</v>
      </c>
      <c r="F26" s="39" t="s">
        <v>33</v>
      </c>
      <c r="G26" s="16"/>
      <c r="H26" s="16"/>
    </row>
    <row r="27" spans="1:12" ht="15" customHeight="1">
      <c r="A27" s="16"/>
      <c r="B27" s="38" t="s">
        <v>79</v>
      </c>
      <c r="C27" s="38" t="s">
        <v>78</v>
      </c>
      <c r="D27" s="31" t="s">
        <v>32</v>
      </c>
      <c r="E27" s="42">
        <f t="shared" si="0"/>
        <v>3.5757000000000003</v>
      </c>
      <c r="F27" s="39" t="s">
        <v>33</v>
      </c>
      <c r="G27" s="16"/>
      <c r="H27" s="16"/>
    </row>
    <row r="28" spans="1:12" ht="15" customHeight="1">
      <c r="A28" s="16"/>
      <c r="B28" s="38" t="s">
        <v>39</v>
      </c>
      <c r="C28" s="38" t="s">
        <v>40</v>
      </c>
      <c r="D28" s="31" t="s">
        <v>41</v>
      </c>
      <c r="E28" s="42">
        <f>0.9*2.61</f>
        <v>2.3489999999999998</v>
      </c>
      <c r="F28" s="39" t="s">
        <v>33</v>
      </c>
      <c r="G28" s="16"/>
      <c r="H28" s="16"/>
    </row>
    <row r="29" spans="1:12" ht="15" customHeight="1">
      <c r="A29" s="16"/>
      <c r="B29" s="38" t="s">
        <v>66</v>
      </c>
      <c r="C29" s="38" t="s">
        <v>80</v>
      </c>
      <c r="D29" s="38" t="s">
        <v>68</v>
      </c>
      <c r="E29" s="39">
        <v>1</v>
      </c>
      <c r="F29" s="39" t="s">
        <v>57</v>
      </c>
      <c r="G29" s="16"/>
      <c r="H29" s="16"/>
    </row>
    <row r="30" spans="1:12" ht="15" customHeight="1">
      <c r="A30" s="16"/>
      <c r="B30" s="38" t="s">
        <v>69</v>
      </c>
      <c r="C30" s="38" t="s">
        <v>81</v>
      </c>
      <c r="D30" s="38" t="s">
        <v>82</v>
      </c>
      <c r="E30" s="39">
        <v>1</v>
      </c>
      <c r="F30" s="39" t="s">
        <v>57</v>
      </c>
      <c r="G30" s="16"/>
      <c r="H30" s="16"/>
      <c r="J30" s="43"/>
      <c r="K30" s="44"/>
      <c r="L30" s="45"/>
    </row>
  </sheetData>
  <mergeCells count="3">
    <mergeCell ref="A1:H1"/>
    <mergeCell ref="A2:H2"/>
    <mergeCell ref="J10:L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L60"/>
  <sheetViews>
    <sheetView workbookViewId="0">
      <selection activeCell="C65" sqref="C65"/>
    </sheetView>
  </sheetViews>
  <sheetFormatPr defaultColWidth="14.5" defaultRowHeight="15" customHeight="1"/>
  <cols>
    <col min="2" max="2" width="21.5" customWidth="1"/>
    <col min="3" max="4" width="29.1640625" customWidth="1"/>
  </cols>
  <sheetData>
    <row r="1" spans="1:12" ht="15" customHeight="1">
      <c r="A1" s="94" t="s">
        <v>1</v>
      </c>
      <c r="B1" s="95"/>
      <c r="C1" s="95"/>
      <c r="D1" s="95"/>
      <c r="E1" s="95"/>
      <c r="F1" s="95"/>
      <c r="G1" s="95"/>
      <c r="H1" s="93"/>
    </row>
    <row r="2" spans="1:12" ht="15" customHeight="1">
      <c r="A2" s="96"/>
      <c r="B2" s="95"/>
      <c r="C2" s="95"/>
      <c r="D2" s="95"/>
      <c r="E2" s="95"/>
      <c r="F2" s="95"/>
      <c r="G2" s="95"/>
      <c r="H2" s="93"/>
    </row>
    <row r="3" spans="1:12" ht="15" customHeight="1">
      <c r="A3" s="23" t="s">
        <v>21</v>
      </c>
      <c r="B3" s="24" t="s">
        <v>22</v>
      </c>
      <c r="C3" s="24" t="s">
        <v>23</v>
      </c>
      <c r="D3" s="23" t="s">
        <v>5</v>
      </c>
      <c r="E3" s="23" t="s">
        <v>24</v>
      </c>
      <c r="F3" s="23" t="s">
        <v>25</v>
      </c>
      <c r="G3" s="25" t="s">
        <v>26</v>
      </c>
      <c r="H3" s="25" t="s">
        <v>27</v>
      </c>
    </row>
    <row r="4" spans="1:12" ht="15" customHeight="1">
      <c r="A4" s="98" t="s">
        <v>83</v>
      </c>
      <c r="B4" s="95"/>
      <c r="C4" s="95"/>
      <c r="D4" s="95"/>
      <c r="E4" s="95"/>
      <c r="F4" s="95"/>
      <c r="G4" s="95"/>
      <c r="H4" s="93"/>
    </row>
    <row r="5" spans="1:12" ht="15" customHeight="1">
      <c r="A5" s="99" t="s">
        <v>84</v>
      </c>
      <c r="B5" s="95"/>
      <c r="C5" s="95"/>
      <c r="D5" s="95"/>
      <c r="E5" s="95"/>
      <c r="F5" s="95"/>
      <c r="G5" s="95"/>
      <c r="H5" s="93"/>
    </row>
    <row r="6" spans="1:12" ht="15" customHeight="1">
      <c r="B6" s="38" t="s">
        <v>85</v>
      </c>
      <c r="C6" s="38" t="s">
        <v>86</v>
      </c>
      <c r="D6" s="31" t="s">
        <v>36</v>
      </c>
      <c r="E6" s="42">
        <f>5.15*2.61</f>
        <v>13.4415</v>
      </c>
      <c r="F6" s="39" t="s">
        <v>33</v>
      </c>
      <c r="G6" s="38"/>
      <c r="H6" s="38"/>
      <c r="J6" s="34" t="s">
        <v>42</v>
      </c>
      <c r="K6" s="35"/>
      <c r="L6" s="35"/>
    </row>
    <row r="7" spans="1:12" ht="15" customHeight="1">
      <c r="B7" s="38" t="s">
        <v>39</v>
      </c>
      <c r="C7" s="38" t="s">
        <v>40</v>
      </c>
      <c r="D7" s="31" t="s">
        <v>41</v>
      </c>
      <c r="E7" s="42">
        <f>0.9*2.61</f>
        <v>2.3489999999999998</v>
      </c>
      <c r="F7" s="39" t="s">
        <v>33</v>
      </c>
      <c r="G7" s="38"/>
      <c r="H7" s="38"/>
      <c r="J7" s="97" t="s">
        <v>45</v>
      </c>
      <c r="K7" s="87"/>
      <c r="L7" s="87"/>
    </row>
    <row r="8" spans="1:12" ht="15" customHeight="1">
      <c r="B8" s="38" t="s">
        <v>43</v>
      </c>
      <c r="C8" s="38"/>
      <c r="D8" s="38"/>
      <c r="E8" s="39"/>
      <c r="F8" s="39"/>
      <c r="G8" s="36"/>
      <c r="H8" s="36"/>
      <c r="J8" s="87"/>
      <c r="K8" s="87"/>
      <c r="L8" s="87"/>
    </row>
    <row r="9" spans="1:12" ht="15" customHeight="1">
      <c r="B9" s="38" t="s">
        <v>87</v>
      </c>
      <c r="C9" s="38"/>
      <c r="D9" s="38"/>
      <c r="E9" s="39"/>
      <c r="F9" s="39"/>
      <c r="G9" s="36"/>
      <c r="H9" s="36"/>
    </row>
    <row r="10" spans="1:12" ht="15" customHeight="1">
      <c r="A10" s="99" t="s">
        <v>88</v>
      </c>
      <c r="B10" s="95"/>
      <c r="C10" s="95"/>
      <c r="D10" s="95"/>
      <c r="E10" s="95"/>
      <c r="F10" s="95"/>
      <c r="G10" s="95"/>
      <c r="H10" s="93"/>
    </row>
    <row r="11" spans="1:12" ht="15" customHeight="1">
      <c r="B11" s="30" t="s">
        <v>89</v>
      </c>
      <c r="C11" s="38" t="s">
        <v>90</v>
      </c>
      <c r="D11" s="31" t="s">
        <v>36</v>
      </c>
      <c r="E11" s="42">
        <f>1.44*2.61</f>
        <v>3.7583999999999995</v>
      </c>
      <c r="F11" s="39" t="s">
        <v>33</v>
      </c>
      <c r="G11" s="38"/>
      <c r="H11" s="38"/>
    </row>
    <row r="12" spans="1:12" ht="15" customHeight="1">
      <c r="B12" s="30" t="s">
        <v>91</v>
      </c>
      <c r="C12" s="38" t="s">
        <v>92</v>
      </c>
      <c r="D12" s="31" t="s">
        <v>36</v>
      </c>
      <c r="E12" s="42">
        <f>3.1*2.61</f>
        <v>8.0909999999999993</v>
      </c>
      <c r="F12" s="39" t="s">
        <v>33</v>
      </c>
      <c r="G12" s="38"/>
      <c r="H12" s="38"/>
    </row>
    <row r="13" spans="1:12" ht="15" customHeight="1">
      <c r="B13" s="38" t="s">
        <v>39</v>
      </c>
      <c r="C13" s="38" t="s">
        <v>40</v>
      </c>
      <c r="D13" s="31" t="s">
        <v>41</v>
      </c>
      <c r="E13" s="42">
        <f>0.9*2.61</f>
        <v>2.3489999999999998</v>
      </c>
      <c r="F13" s="39" t="s">
        <v>33</v>
      </c>
      <c r="G13" s="38"/>
      <c r="H13" s="38"/>
    </row>
    <row r="14" spans="1:12" ht="15" customHeight="1">
      <c r="B14" s="38" t="s">
        <v>43</v>
      </c>
      <c r="C14" s="38"/>
      <c r="D14" s="38"/>
      <c r="E14" s="39"/>
      <c r="F14" s="39"/>
      <c r="G14" s="36"/>
      <c r="H14" s="36"/>
    </row>
    <row r="15" spans="1:12" ht="15" customHeight="1">
      <c r="A15" s="99" t="s">
        <v>93</v>
      </c>
      <c r="B15" s="95"/>
      <c r="C15" s="95"/>
      <c r="D15" s="95"/>
      <c r="E15" s="95"/>
      <c r="F15" s="95"/>
      <c r="G15" s="95"/>
      <c r="H15" s="93"/>
    </row>
    <row r="16" spans="1:12" ht="15" customHeight="1">
      <c r="B16" s="38" t="s">
        <v>94</v>
      </c>
      <c r="C16" s="38" t="s">
        <v>92</v>
      </c>
      <c r="D16" s="31" t="s">
        <v>36</v>
      </c>
      <c r="E16" s="46">
        <f>3.1*2.61</f>
        <v>8.0909999999999993</v>
      </c>
      <c r="F16" s="39" t="s">
        <v>33</v>
      </c>
      <c r="G16" s="38"/>
      <c r="H16" s="38"/>
    </row>
    <row r="17" spans="1:8" ht="15" customHeight="1">
      <c r="B17" s="38" t="s">
        <v>95</v>
      </c>
      <c r="C17" s="38" t="s">
        <v>96</v>
      </c>
      <c r="D17" s="31" t="s">
        <v>36</v>
      </c>
      <c r="E17" s="46">
        <f>1.8*2.61</f>
        <v>4.6979999999999995</v>
      </c>
      <c r="F17" s="39" t="s">
        <v>33</v>
      </c>
      <c r="G17" s="38"/>
      <c r="H17" s="38"/>
    </row>
    <row r="18" spans="1:8" ht="15" customHeight="1">
      <c r="B18" s="38" t="s">
        <v>39</v>
      </c>
      <c r="C18" s="38" t="s">
        <v>40</v>
      </c>
      <c r="D18" s="31" t="s">
        <v>41</v>
      </c>
      <c r="E18" s="42">
        <f>0.9*2.61</f>
        <v>2.3489999999999998</v>
      </c>
      <c r="F18" s="39" t="s">
        <v>33</v>
      </c>
      <c r="G18" s="38"/>
      <c r="H18" s="38"/>
    </row>
    <row r="19" spans="1:8" ht="15" customHeight="1">
      <c r="B19" s="38" t="s">
        <v>43</v>
      </c>
      <c r="C19" s="38"/>
      <c r="D19" s="38"/>
      <c r="E19" s="39"/>
      <c r="F19" s="39"/>
      <c r="G19" s="36"/>
      <c r="H19" s="36"/>
    </row>
    <row r="20" spans="1:8" ht="15" customHeight="1">
      <c r="A20" s="99" t="s">
        <v>97</v>
      </c>
      <c r="B20" s="95"/>
      <c r="C20" s="95"/>
      <c r="D20" s="95"/>
      <c r="E20" s="95"/>
      <c r="F20" s="95"/>
      <c r="G20" s="95"/>
      <c r="H20" s="93"/>
    </row>
    <row r="21" spans="1:8" ht="15" customHeight="1">
      <c r="B21" s="38" t="s">
        <v>98</v>
      </c>
      <c r="C21" s="38" t="s">
        <v>99</v>
      </c>
      <c r="D21" s="31" t="s">
        <v>36</v>
      </c>
      <c r="E21" s="46">
        <f>2.81*2.61</f>
        <v>7.3340999999999994</v>
      </c>
      <c r="F21" s="39" t="s">
        <v>33</v>
      </c>
      <c r="G21" s="38"/>
      <c r="H21" s="38"/>
    </row>
    <row r="22" spans="1:8" ht="15" customHeight="1">
      <c r="B22" s="38" t="s">
        <v>100</v>
      </c>
      <c r="C22" s="38" t="s">
        <v>101</v>
      </c>
      <c r="D22" s="31" t="s">
        <v>36</v>
      </c>
      <c r="E22" s="46">
        <f>1.12*2.61</f>
        <v>2.9232</v>
      </c>
      <c r="F22" s="39" t="s">
        <v>33</v>
      </c>
      <c r="G22" s="38"/>
      <c r="H22" s="38"/>
    </row>
    <row r="23" spans="1:8" ht="15" customHeight="1">
      <c r="B23" s="38" t="s">
        <v>39</v>
      </c>
      <c r="C23" s="38" t="s">
        <v>40</v>
      </c>
      <c r="D23" s="29" t="s">
        <v>102</v>
      </c>
      <c r="E23" s="42">
        <f>0.9*2.61</f>
        <v>2.3489999999999998</v>
      </c>
      <c r="F23" s="39" t="s">
        <v>33</v>
      </c>
      <c r="G23" s="38"/>
      <c r="H23" s="38"/>
    </row>
    <row r="24" spans="1:8" ht="15" customHeight="1">
      <c r="B24" s="38" t="s">
        <v>43</v>
      </c>
      <c r="C24" s="38"/>
      <c r="D24" s="38"/>
      <c r="E24" s="39"/>
      <c r="F24" s="39"/>
      <c r="G24" s="36"/>
      <c r="H24" s="36"/>
    </row>
    <row r="25" spans="1:8" ht="15" customHeight="1">
      <c r="A25" s="99" t="s">
        <v>103</v>
      </c>
      <c r="B25" s="95"/>
      <c r="C25" s="95"/>
      <c r="D25" s="95"/>
      <c r="E25" s="95"/>
      <c r="F25" s="95"/>
      <c r="G25" s="95"/>
      <c r="H25" s="93"/>
    </row>
    <row r="26" spans="1:8" ht="15" customHeight="1">
      <c r="B26" s="38" t="s">
        <v>104</v>
      </c>
      <c r="C26" s="38" t="s">
        <v>105</v>
      </c>
      <c r="D26" s="31" t="s">
        <v>36</v>
      </c>
      <c r="E26" s="46">
        <f>2.62*2.61</f>
        <v>6.8381999999999996</v>
      </c>
      <c r="F26" s="39" t="s">
        <v>33</v>
      </c>
      <c r="G26" s="38"/>
      <c r="H26" s="38"/>
    </row>
    <row r="27" spans="1:8" ht="15" customHeight="1">
      <c r="B27" s="38" t="s">
        <v>106</v>
      </c>
      <c r="C27" s="38" t="s">
        <v>101</v>
      </c>
      <c r="D27" s="31" t="s">
        <v>36</v>
      </c>
      <c r="E27" s="46">
        <f>1.12*2.61</f>
        <v>2.9232</v>
      </c>
      <c r="F27" s="39" t="s">
        <v>33</v>
      </c>
      <c r="G27" s="38"/>
      <c r="H27" s="38"/>
    </row>
    <row r="28" spans="1:8" ht="15" customHeight="1">
      <c r="B28" s="38" t="s">
        <v>39</v>
      </c>
      <c r="C28" s="38" t="s">
        <v>40</v>
      </c>
      <c r="D28" s="29" t="s">
        <v>102</v>
      </c>
      <c r="E28" s="42">
        <f>0.9*2.61</f>
        <v>2.3489999999999998</v>
      </c>
      <c r="F28" s="39" t="s">
        <v>33</v>
      </c>
      <c r="G28" s="38"/>
      <c r="H28" s="38"/>
    </row>
    <row r="29" spans="1:8" ht="15" customHeight="1">
      <c r="B29" s="38" t="s">
        <v>43</v>
      </c>
      <c r="C29" s="38"/>
      <c r="D29" s="38"/>
      <c r="E29" s="39"/>
      <c r="F29" s="39"/>
      <c r="G29" s="36"/>
      <c r="H29" s="36"/>
    </row>
    <row r="30" spans="1:8" ht="15" customHeight="1">
      <c r="A30" s="99" t="s">
        <v>107</v>
      </c>
      <c r="B30" s="95"/>
      <c r="C30" s="95"/>
      <c r="D30" s="95"/>
      <c r="E30" s="95"/>
      <c r="F30" s="95"/>
      <c r="G30" s="95"/>
      <c r="H30" s="93"/>
    </row>
    <row r="31" spans="1:8" ht="15" customHeight="1">
      <c r="B31" s="38" t="s">
        <v>108</v>
      </c>
      <c r="C31" s="38" t="s">
        <v>109</v>
      </c>
      <c r="D31" s="31" t="s">
        <v>36</v>
      </c>
      <c r="E31" s="46">
        <f>1.84*2.61</f>
        <v>4.8023999999999996</v>
      </c>
      <c r="F31" s="39" t="s">
        <v>33</v>
      </c>
      <c r="G31" s="38"/>
      <c r="H31" s="38"/>
    </row>
    <row r="32" spans="1:8" ht="15" customHeight="1">
      <c r="B32" s="38" t="s">
        <v>110</v>
      </c>
      <c r="C32" s="38" t="s">
        <v>111</v>
      </c>
      <c r="D32" s="31" t="s">
        <v>36</v>
      </c>
      <c r="E32" s="46">
        <f>1.3*2.61</f>
        <v>3.3929999999999998</v>
      </c>
      <c r="F32" s="39" t="s">
        <v>33</v>
      </c>
      <c r="G32" s="38"/>
      <c r="H32" s="38"/>
    </row>
    <row r="33" spans="1:8" ht="15" customHeight="1">
      <c r="B33" s="38" t="s">
        <v>39</v>
      </c>
      <c r="C33" s="38" t="s">
        <v>40</v>
      </c>
      <c r="D33" s="29" t="s">
        <v>102</v>
      </c>
      <c r="E33" s="42">
        <f>0.9*2.61</f>
        <v>2.3489999999999998</v>
      </c>
      <c r="F33" s="39" t="s">
        <v>33</v>
      </c>
      <c r="G33" s="38"/>
      <c r="H33" s="38"/>
    </row>
    <row r="34" spans="1:8" ht="15" customHeight="1">
      <c r="B34" s="38" t="s">
        <v>43</v>
      </c>
      <c r="C34" s="38"/>
      <c r="D34" s="38"/>
      <c r="E34" s="39"/>
      <c r="F34" s="39"/>
      <c r="G34" s="36"/>
      <c r="H34" s="36"/>
    </row>
    <row r="35" spans="1:8" ht="15" customHeight="1">
      <c r="A35" s="99" t="s">
        <v>112</v>
      </c>
      <c r="B35" s="95"/>
      <c r="C35" s="95"/>
      <c r="D35" s="95"/>
      <c r="E35" s="95"/>
      <c r="F35" s="95"/>
      <c r="G35" s="95"/>
      <c r="H35" s="93"/>
    </row>
    <row r="36" spans="1:8" ht="15" customHeight="1">
      <c r="B36" s="38" t="s">
        <v>59</v>
      </c>
      <c r="C36" s="38" t="s">
        <v>60</v>
      </c>
      <c r="D36" s="47" t="s">
        <v>113</v>
      </c>
      <c r="E36" s="39">
        <v>2</v>
      </c>
      <c r="F36" s="39" t="s">
        <v>57</v>
      </c>
      <c r="G36" s="16"/>
      <c r="H36" s="16"/>
    </row>
    <row r="37" spans="1:8" ht="15" customHeight="1">
      <c r="B37" s="38" t="s">
        <v>62</v>
      </c>
      <c r="C37" s="38" t="s">
        <v>114</v>
      </c>
      <c r="D37" s="48" t="s">
        <v>115</v>
      </c>
      <c r="E37" s="39">
        <v>4</v>
      </c>
      <c r="F37" s="39" t="s">
        <v>57</v>
      </c>
      <c r="G37" s="16"/>
      <c r="H37" s="16"/>
    </row>
    <row r="38" spans="1:8" ht="15" customHeight="1">
      <c r="B38" s="38" t="s">
        <v>62</v>
      </c>
      <c r="C38" s="38" t="s">
        <v>116</v>
      </c>
      <c r="D38" s="48" t="s">
        <v>115</v>
      </c>
      <c r="E38" s="39">
        <v>6</v>
      </c>
      <c r="F38" s="39" t="s">
        <v>57</v>
      </c>
      <c r="G38" s="16"/>
      <c r="H38" s="16"/>
    </row>
    <row r="39" spans="1:8" ht="15" customHeight="1">
      <c r="A39" s="105" t="s">
        <v>117</v>
      </c>
      <c r="B39" s="95"/>
      <c r="C39" s="95"/>
      <c r="D39" s="95"/>
      <c r="E39" s="95"/>
      <c r="F39" s="95"/>
      <c r="G39" s="95"/>
      <c r="H39" s="93"/>
    </row>
    <row r="40" spans="1:8" ht="12.75">
      <c r="A40" s="49" t="s">
        <v>84</v>
      </c>
      <c r="B40" s="49"/>
      <c r="C40" s="49"/>
      <c r="D40" s="50"/>
      <c r="E40" s="50"/>
      <c r="F40" s="49"/>
      <c r="G40" s="49"/>
      <c r="H40" s="50"/>
    </row>
    <row r="41" spans="1:8" ht="24">
      <c r="B41" s="38" t="s">
        <v>118</v>
      </c>
      <c r="C41" s="38" t="s">
        <v>119</v>
      </c>
      <c r="D41" s="31" t="s">
        <v>36</v>
      </c>
      <c r="E41" s="42">
        <f>6.72*2.61</f>
        <v>17.539199999999997</v>
      </c>
      <c r="F41" s="39" t="s">
        <v>33</v>
      </c>
      <c r="G41" s="38"/>
      <c r="H41" s="38"/>
    </row>
    <row r="42" spans="1:8" ht="24">
      <c r="B42" s="38" t="s">
        <v>120</v>
      </c>
      <c r="C42" s="38" t="s">
        <v>121</v>
      </c>
      <c r="D42" s="31" t="s">
        <v>36</v>
      </c>
      <c r="E42" s="42">
        <f>3.4*2.61</f>
        <v>8.8739999999999988</v>
      </c>
      <c r="F42" s="39" t="s">
        <v>33</v>
      </c>
      <c r="G42" s="38"/>
      <c r="H42" s="38"/>
    </row>
    <row r="43" spans="1:8" ht="24">
      <c r="B43" s="38" t="s">
        <v>39</v>
      </c>
      <c r="C43" s="38" t="s">
        <v>40</v>
      </c>
      <c r="D43" s="31" t="s">
        <v>41</v>
      </c>
      <c r="E43" s="42">
        <f>0.9*2.61</f>
        <v>2.3489999999999998</v>
      </c>
      <c r="F43" s="39" t="s">
        <v>33</v>
      </c>
      <c r="G43" s="38"/>
      <c r="H43" s="38"/>
    </row>
    <row r="44" spans="1:8" ht="12.75">
      <c r="B44" s="38" t="s">
        <v>43</v>
      </c>
      <c r="C44" s="38"/>
      <c r="D44" s="38"/>
      <c r="E44" s="39"/>
      <c r="F44" s="39"/>
      <c r="G44" s="36"/>
      <c r="H44" s="36"/>
    </row>
    <row r="45" spans="1:8" ht="24">
      <c r="B45" s="38" t="s">
        <v>122</v>
      </c>
      <c r="C45" s="38" t="s">
        <v>123</v>
      </c>
      <c r="D45" s="38" t="s">
        <v>124</v>
      </c>
      <c r="E45" s="39">
        <v>1</v>
      </c>
      <c r="F45" s="39" t="s">
        <v>50</v>
      </c>
      <c r="G45" s="36"/>
      <c r="H45" s="36"/>
    </row>
    <row r="46" spans="1:8" ht="60">
      <c r="B46" s="38" t="s">
        <v>52</v>
      </c>
      <c r="C46" s="38" t="s">
        <v>125</v>
      </c>
      <c r="D46" s="38" t="s">
        <v>126</v>
      </c>
      <c r="E46" s="39">
        <v>4</v>
      </c>
      <c r="F46" s="39" t="s">
        <v>127</v>
      </c>
      <c r="G46" s="36"/>
      <c r="H46" s="36"/>
    </row>
    <row r="47" spans="1:8" ht="12.75">
      <c r="A47" s="104" t="s">
        <v>128</v>
      </c>
      <c r="B47" s="95"/>
      <c r="C47" s="95"/>
      <c r="D47" s="95"/>
      <c r="E47" s="95"/>
      <c r="F47" s="95"/>
      <c r="G47" s="95"/>
      <c r="H47" s="93"/>
    </row>
    <row r="48" spans="1:8" ht="12.75">
      <c r="A48" s="100"/>
      <c r="B48" s="38" t="s">
        <v>129</v>
      </c>
      <c r="C48" s="38" t="s">
        <v>130</v>
      </c>
      <c r="D48" s="29" t="s">
        <v>131</v>
      </c>
      <c r="E48" s="46">
        <f>4.9*2.61</f>
        <v>12.789</v>
      </c>
      <c r="F48" s="39" t="s">
        <v>33</v>
      </c>
      <c r="G48" s="38"/>
      <c r="H48" s="38"/>
    </row>
    <row r="49" spans="1:8" ht="12.75">
      <c r="A49" s="101"/>
      <c r="B49" s="38" t="s">
        <v>132</v>
      </c>
      <c r="C49" s="38" t="s">
        <v>133</v>
      </c>
      <c r="D49" s="29" t="s">
        <v>131</v>
      </c>
      <c r="E49" s="42">
        <f>1.58*2.61</f>
        <v>4.1238000000000001</v>
      </c>
      <c r="F49" s="39" t="s">
        <v>33</v>
      </c>
      <c r="G49" s="38"/>
      <c r="H49" s="38"/>
    </row>
    <row r="50" spans="1:8" ht="12.75">
      <c r="A50" s="101"/>
      <c r="B50" s="38" t="s">
        <v>39</v>
      </c>
      <c r="C50" s="38" t="s">
        <v>40</v>
      </c>
      <c r="D50" s="29" t="s">
        <v>102</v>
      </c>
      <c r="E50" s="42">
        <f>0.9*2.61</f>
        <v>2.3489999999999998</v>
      </c>
      <c r="F50" s="39" t="s">
        <v>33</v>
      </c>
      <c r="G50" s="38"/>
      <c r="H50" s="38"/>
    </row>
    <row r="51" spans="1:8" ht="12.75">
      <c r="A51" s="102"/>
      <c r="B51" s="38" t="s">
        <v>43</v>
      </c>
      <c r="C51" s="38"/>
      <c r="D51" s="38"/>
      <c r="E51" s="39"/>
      <c r="F51" s="39"/>
      <c r="G51" s="36"/>
      <c r="H51" s="36"/>
    </row>
    <row r="52" spans="1:8" ht="12.75">
      <c r="A52" s="99" t="s">
        <v>112</v>
      </c>
      <c r="B52" s="95"/>
      <c r="C52" s="95"/>
      <c r="D52" s="95"/>
      <c r="E52" s="95"/>
      <c r="F52" s="95"/>
      <c r="G52" s="95"/>
      <c r="H52" s="93"/>
    </row>
    <row r="53" spans="1:8" ht="24">
      <c r="A53" s="103"/>
      <c r="B53" s="38" t="s">
        <v>59</v>
      </c>
      <c r="C53" s="38" t="s">
        <v>60</v>
      </c>
      <c r="D53" s="37" t="s">
        <v>61</v>
      </c>
      <c r="E53" s="39">
        <v>5</v>
      </c>
      <c r="F53" s="39" t="s">
        <v>57</v>
      </c>
      <c r="G53" s="16"/>
      <c r="H53" s="16"/>
    </row>
    <row r="54" spans="1:8" ht="24">
      <c r="A54" s="101"/>
      <c r="B54" s="38" t="s">
        <v>62</v>
      </c>
      <c r="C54" s="38" t="s">
        <v>114</v>
      </c>
      <c r="D54" s="38" t="s">
        <v>64</v>
      </c>
      <c r="E54" s="39">
        <v>8</v>
      </c>
      <c r="F54" s="39" t="s">
        <v>57</v>
      </c>
      <c r="G54" s="16"/>
      <c r="H54" s="16"/>
    </row>
    <row r="55" spans="1:8" ht="24">
      <c r="A55" s="102"/>
      <c r="B55" s="38" t="s">
        <v>62</v>
      </c>
      <c r="C55" s="38" t="s">
        <v>116</v>
      </c>
      <c r="D55" s="38" t="s">
        <v>64</v>
      </c>
      <c r="E55" s="39">
        <v>9</v>
      </c>
      <c r="F55" s="39" t="s">
        <v>57</v>
      </c>
      <c r="G55" s="16"/>
      <c r="H55" s="16"/>
    </row>
    <row r="56" spans="1:8" ht="12.75">
      <c r="A56" s="104" t="s">
        <v>134</v>
      </c>
      <c r="B56" s="95"/>
      <c r="C56" s="95"/>
      <c r="D56" s="95"/>
      <c r="E56" s="95"/>
      <c r="F56" s="95"/>
      <c r="G56" s="95"/>
      <c r="H56" s="93"/>
    </row>
    <row r="57" spans="1:8" ht="60">
      <c r="A57" s="29"/>
      <c r="B57" s="29" t="s">
        <v>135</v>
      </c>
      <c r="C57" s="29" t="s">
        <v>136</v>
      </c>
      <c r="D57" s="31" t="s">
        <v>137</v>
      </c>
      <c r="E57" s="33">
        <v>1</v>
      </c>
      <c r="F57" s="33" t="s">
        <v>57</v>
      </c>
      <c r="G57" s="51"/>
      <c r="H57" s="51"/>
    </row>
    <row r="58" spans="1:8" ht="36">
      <c r="A58" s="29"/>
      <c r="B58" s="29" t="s">
        <v>138</v>
      </c>
      <c r="C58" s="29" t="s">
        <v>136</v>
      </c>
      <c r="D58" s="31" t="s">
        <v>139</v>
      </c>
      <c r="E58" s="33">
        <v>1</v>
      </c>
      <c r="F58" s="33" t="s">
        <v>57</v>
      </c>
      <c r="G58" s="51"/>
      <c r="H58" s="51"/>
    </row>
    <row r="59" spans="1:8" ht="24">
      <c r="A59" s="29"/>
      <c r="B59" s="29" t="s">
        <v>140</v>
      </c>
      <c r="C59" s="29"/>
      <c r="D59" s="29" t="s">
        <v>141</v>
      </c>
      <c r="E59" s="33">
        <v>1</v>
      </c>
      <c r="F59" s="33" t="s">
        <v>57</v>
      </c>
      <c r="G59" s="36"/>
      <c r="H59" s="36"/>
    </row>
    <row r="60" spans="1:8" ht="24">
      <c r="A60" s="29"/>
      <c r="B60" s="29" t="s">
        <v>142</v>
      </c>
      <c r="C60" s="29"/>
      <c r="D60" s="29"/>
      <c r="E60" s="33"/>
      <c r="F60" s="33"/>
      <c r="G60" s="36"/>
      <c r="H60" s="36"/>
    </row>
  </sheetData>
  <mergeCells count="17">
    <mergeCell ref="A20:H20"/>
    <mergeCell ref="A25:H25"/>
    <mergeCell ref="A30:H30"/>
    <mergeCell ref="A35:H35"/>
    <mergeCell ref="A39:H39"/>
    <mergeCell ref="A47:H47"/>
    <mergeCell ref="A52:H52"/>
    <mergeCell ref="A10:H10"/>
    <mergeCell ref="A15:H15"/>
    <mergeCell ref="A48:A51"/>
    <mergeCell ref="A53:A55"/>
    <mergeCell ref="A56:H56"/>
    <mergeCell ref="A1:H1"/>
    <mergeCell ref="A2:H2"/>
    <mergeCell ref="A4:H4"/>
    <mergeCell ref="A5:H5"/>
    <mergeCell ref="J7:L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L83"/>
  <sheetViews>
    <sheetView topLeftCell="A61" workbookViewId="0">
      <selection activeCell="D42" sqref="D42"/>
    </sheetView>
  </sheetViews>
  <sheetFormatPr defaultColWidth="14.6640625" defaultRowHeight="15" customHeight="1"/>
  <cols>
    <col min="1" max="1" width="15.5" bestFit="1" customWidth="1"/>
    <col min="2" max="2" width="34.1640625" bestFit="1" customWidth="1"/>
    <col min="3" max="3" width="27.83203125" bestFit="1" customWidth="1"/>
    <col min="4" max="4" width="82.5" bestFit="1" customWidth="1"/>
    <col min="5" max="5" width="6.33203125" bestFit="1" customWidth="1"/>
    <col min="6" max="6" width="7.33203125" bestFit="1" customWidth="1"/>
    <col min="7" max="7" width="6.1640625" bestFit="1" customWidth="1"/>
    <col min="8" max="8" width="9.6640625" bestFit="1" customWidth="1"/>
    <col min="10" max="10" width="7.33203125" bestFit="1" customWidth="1"/>
  </cols>
  <sheetData>
    <row r="1" spans="1:12" ht="15" customHeight="1">
      <c r="A1" s="94" t="s">
        <v>1</v>
      </c>
      <c r="B1" s="95"/>
      <c r="C1" s="95"/>
      <c r="D1" s="95"/>
      <c r="E1" s="95"/>
      <c r="F1" s="95"/>
      <c r="G1" s="95"/>
      <c r="H1" s="93"/>
    </row>
    <row r="2" spans="1:12" ht="15" customHeight="1">
      <c r="A2" s="96"/>
      <c r="B2" s="95"/>
      <c r="C2" s="95"/>
      <c r="D2" s="95"/>
      <c r="E2" s="95"/>
      <c r="F2" s="95"/>
      <c r="G2" s="95"/>
      <c r="H2" s="93"/>
    </row>
    <row r="3" spans="1:12" ht="15" customHeight="1">
      <c r="A3" s="23" t="s">
        <v>21</v>
      </c>
      <c r="B3" s="24" t="s">
        <v>22</v>
      </c>
      <c r="C3" s="24" t="s">
        <v>23</v>
      </c>
      <c r="D3" s="23" t="s">
        <v>5</v>
      </c>
      <c r="E3" s="23" t="s">
        <v>24</v>
      </c>
      <c r="F3" s="23" t="s">
        <v>25</v>
      </c>
      <c r="G3" s="25" t="s">
        <v>26</v>
      </c>
      <c r="H3" s="25" t="s">
        <v>27</v>
      </c>
    </row>
    <row r="4" spans="1:12" ht="15" customHeight="1">
      <c r="A4" s="105" t="s">
        <v>117</v>
      </c>
      <c r="B4" s="95"/>
      <c r="C4" s="95"/>
      <c r="D4" s="95"/>
      <c r="E4" s="95"/>
      <c r="F4" s="95"/>
      <c r="G4" s="95"/>
      <c r="H4" s="93"/>
    </row>
    <row r="5" spans="1:12" ht="15" customHeight="1">
      <c r="A5" s="52" t="s">
        <v>84</v>
      </c>
      <c r="B5" s="53"/>
      <c r="C5" s="53"/>
      <c r="D5" s="54"/>
      <c r="E5" s="54"/>
      <c r="F5" s="53"/>
      <c r="G5" s="53"/>
      <c r="H5" s="55"/>
    </row>
    <row r="6" spans="1:12" ht="15" customHeight="1">
      <c r="A6" s="56"/>
      <c r="B6" s="38" t="s">
        <v>118</v>
      </c>
      <c r="C6" s="38" t="s">
        <v>119</v>
      </c>
      <c r="D6" s="31" t="s">
        <v>144</v>
      </c>
      <c r="E6" s="42">
        <f>6.72*2.61</f>
        <v>17.539199999999997</v>
      </c>
      <c r="F6" s="39" t="s">
        <v>33</v>
      </c>
      <c r="G6" s="38"/>
      <c r="H6" s="38"/>
    </row>
    <row r="7" spans="1:12" ht="15" customHeight="1">
      <c r="A7" s="56"/>
      <c r="B7" s="38" t="s">
        <v>120</v>
      </c>
      <c r="C7" s="38" t="s">
        <v>121</v>
      </c>
      <c r="D7" s="31" t="s">
        <v>36</v>
      </c>
      <c r="E7" s="42">
        <f>3.4*2.61</f>
        <v>8.8739999999999988</v>
      </c>
      <c r="F7" s="39" t="s">
        <v>33</v>
      </c>
      <c r="G7" s="38"/>
      <c r="H7" s="38"/>
    </row>
    <row r="8" spans="1:12" ht="15" customHeight="1">
      <c r="A8" s="16"/>
      <c r="B8" s="38" t="s">
        <v>39</v>
      </c>
      <c r="C8" s="38" t="s">
        <v>40</v>
      </c>
      <c r="D8" s="31" t="s">
        <v>41</v>
      </c>
      <c r="E8" s="42">
        <f>0.9*2.61</f>
        <v>2.3489999999999998</v>
      </c>
      <c r="F8" s="39" t="s">
        <v>33</v>
      </c>
      <c r="G8" s="38"/>
      <c r="H8" s="38"/>
    </row>
    <row r="9" spans="1:12" ht="15" customHeight="1">
      <c r="A9" s="16"/>
      <c r="B9" s="38" t="s">
        <v>43</v>
      </c>
      <c r="C9" s="38"/>
      <c r="D9" s="38"/>
      <c r="E9" s="39"/>
      <c r="F9" s="39"/>
      <c r="G9" s="36"/>
      <c r="H9" s="36"/>
      <c r="J9" s="34" t="s">
        <v>42</v>
      </c>
      <c r="K9" s="35"/>
      <c r="L9" s="35"/>
    </row>
    <row r="10" spans="1:12" ht="15" customHeight="1">
      <c r="A10" s="16"/>
      <c r="B10" s="38" t="s">
        <v>122</v>
      </c>
      <c r="C10" s="38" t="s">
        <v>123</v>
      </c>
      <c r="D10" s="38" t="s">
        <v>124</v>
      </c>
      <c r="E10" s="39">
        <v>1</v>
      </c>
      <c r="F10" s="39" t="s">
        <v>50</v>
      </c>
      <c r="G10" s="36"/>
      <c r="H10" s="36"/>
      <c r="J10" s="97" t="s">
        <v>45</v>
      </c>
      <c r="K10" s="87"/>
      <c r="L10" s="87"/>
    </row>
    <row r="11" spans="1:12" ht="15" customHeight="1">
      <c r="A11" s="16"/>
      <c r="B11" s="38" t="s">
        <v>52</v>
      </c>
      <c r="C11" s="38" t="s">
        <v>125</v>
      </c>
      <c r="D11" s="38" t="s">
        <v>126</v>
      </c>
      <c r="E11" s="39">
        <v>4</v>
      </c>
      <c r="F11" s="39" t="s">
        <v>127</v>
      </c>
      <c r="G11" s="36"/>
      <c r="H11" s="36"/>
      <c r="J11" s="87"/>
      <c r="K11" s="87"/>
      <c r="L11" s="87"/>
    </row>
    <row r="12" spans="1:12" ht="15" customHeight="1">
      <c r="A12" s="57" t="s">
        <v>128</v>
      </c>
      <c r="B12" s="57"/>
      <c r="C12" s="57"/>
      <c r="D12" s="57"/>
      <c r="E12" s="57"/>
      <c r="F12" s="57"/>
      <c r="G12" s="57"/>
      <c r="H12" s="57"/>
    </row>
    <row r="13" spans="1:12" ht="15" customHeight="1">
      <c r="A13" s="100"/>
      <c r="B13" s="38" t="s">
        <v>129</v>
      </c>
      <c r="C13" s="38" t="s">
        <v>130</v>
      </c>
      <c r="D13" s="31" t="s">
        <v>36</v>
      </c>
      <c r="E13" s="46">
        <f>4.9*2.61</f>
        <v>12.789</v>
      </c>
      <c r="F13" s="39" t="s">
        <v>33</v>
      </c>
      <c r="G13" s="38"/>
      <c r="H13" s="38"/>
    </row>
    <row r="14" spans="1:12" ht="15" customHeight="1">
      <c r="A14" s="101"/>
      <c r="B14" s="38" t="s">
        <v>132</v>
      </c>
      <c r="C14" s="38" t="s">
        <v>133</v>
      </c>
      <c r="D14" s="31" t="s">
        <v>36</v>
      </c>
      <c r="E14" s="42">
        <f>1.58*2.61</f>
        <v>4.1238000000000001</v>
      </c>
      <c r="F14" s="39" t="s">
        <v>33</v>
      </c>
      <c r="G14" s="38"/>
      <c r="H14" s="38"/>
    </row>
    <row r="15" spans="1:12" ht="15" customHeight="1">
      <c r="A15" s="101"/>
      <c r="B15" s="38" t="s">
        <v>39</v>
      </c>
      <c r="C15" s="38" t="s">
        <v>40</v>
      </c>
      <c r="D15" s="31" t="s">
        <v>41</v>
      </c>
      <c r="E15" s="42">
        <f>0.9*2.61</f>
        <v>2.3489999999999998</v>
      </c>
      <c r="F15" s="39" t="s">
        <v>33</v>
      </c>
      <c r="G15" s="38"/>
      <c r="H15" s="38"/>
    </row>
    <row r="16" spans="1:12" ht="15" customHeight="1">
      <c r="A16" s="102"/>
      <c r="B16" s="38" t="s">
        <v>43</v>
      </c>
      <c r="C16" s="38"/>
      <c r="D16" s="38"/>
      <c r="E16" s="39"/>
      <c r="F16" s="39"/>
      <c r="G16" s="36"/>
      <c r="H16" s="36"/>
    </row>
    <row r="17" spans="1:8" ht="15" customHeight="1">
      <c r="A17" s="53" t="s">
        <v>112</v>
      </c>
      <c r="B17" s="53"/>
      <c r="C17" s="53"/>
      <c r="D17" s="53"/>
      <c r="E17" s="53"/>
      <c r="F17" s="53"/>
      <c r="G17" s="53"/>
      <c r="H17" s="53"/>
    </row>
    <row r="18" spans="1:8" ht="15" customHeight="1">
      <c r="A18" s="103"/>
      <c r="B18" s="38" t="s">
        <v>59</v>
      </c>
      <c r="C18" s="38" t="s">
        <v>60</v>
      </c>
      <c r="D18" s="47" t="s">
        <v>145</v>
      </c>
      <c r="E18" s="39">
        <v>5</v>
      </c>
      <c r="F18" s="39" t="s">
        <v>57</v>
      </c>
      <c r="G18" s="16"/>
      <c r="H18" s="16"/>
    </row>
    <row r="19" spans="1:8" ht="15" customHeight="1">
      <c r="A19" s="101"/>
      <c r="B19" s="38" t="s">
        <v>62</v>
      </c>
      <c r="C19" s="38" t="s">
        <v>114</v>
      </c>
      <c r="D19" s="48" t="s">
        <v>146</v>
      </c>
      <c r="E19" s="39">
        <v>8</v>
      </c>
      <c r="F19" s="39" t="s">
        <v>57</v>
      </c>
      <c r="G19" s="16"/>
      <c r="H19" s="16"/>
    </row>
    <row r="20" spans="1:8" ht="15" customHeight="1">
      <c r="A20" s="102"/>
      <c r="B20" s="38" t="s">
        <v>62</v>
      </c>
      <c r="C20" s="38" t="s">
        <v>116</v>
      </c>
      <c r="D20" s="48" t="s">
        <v>146</v>
      </c>
      <c r="E20" s="39">
        <v>9</v>
      </c>
      <c r="F20" s="39" t="s">
        <v>57</v>
      </c>
      <c r="G20" s="16"/>
      <c r="H20" s="16"/>
    </row>
    <row r="21" spans="1:8" ht="15" customHeight="1">
      <c r="A21" s="58" t="s">
        <v>134</v>
      </c>
      <c r="B21" s="58"/>
      <c r="C21" s="58"/>
      <c r="D21" s="58"/>
      <c r="E21" s="58"/>
      <c r="F21" s="58"/>
      <c r="G21" s="58"/>
      <c r="H21" s="58"/>
    </row>
    <row r="22" spans="1:8" ht="15" customHeight="1">
      <c r="A22" s="29"/>
      <c r="B22" s="29" t="s">
        <v>135</v>
      </c>
      <c r="C22" s="29" t="s">
        <v>136</v>
      </c>
      <c r="D22" s="31" t="s">
        <v>147</v>
      </c>
      <c r="E22" s="33">
        <v>1</v>
      </c>
      <c r="F22" s="33" t="s">
        <v>57</v>
      </c>
      <c r="G22" s="51"/>
      <c r="H22" s="51"/>
    </row>
    <row r="23" spans="1:8" ht="15" customHeight="1">
      <c r="A23" s="29"/>
      <c r="B23" s="29" t="s">
        <v>138</v>
      </c>
      <c r="C23" s="29" t="s">
        <v>136</v>
      </c>
      <c r="D23" s="31" t="s">
        <v>148</v>
      </c>
      <c r="E23" s="33">
        <v>1</v>
      </c>
      <c r="F23" s="33" t="s">
        <v>57</v>
      </c>
      <c r="G23" s="51"/>
      <c r="H23" s="51"/>
    </row>
    <row r="24" spans="1:8" ht="15" customHeight="1">
      <c r="A24" s="29"/>
      <c r="B24" s="29" t="s">
        <v>140</v>
      </c>
      <c r="C24" s="29"/>
      <c r="D24" s="29" t="s">
        <v>141</v>
      </c>
      <c r="E24" s="33">
        <v>1</v>
      </c>
      <c r="F24" s="33" t="s">
        <v>57</v>
      </c>
      <c r="G24" s="36"/>
      <c r="H24" s="36"/>
    </row>
    <row r="25" spans="1:8" ht="15" customHeight="1">
      <c r="A25" s="29"/>
      <c r="B25" s="29" t="s">
        <v>142</v>
      </c>
      <c r="C25" s="29"/>
      <c r="D25" s="29"/>
      <c r="E25" s="33"/>
      <c r="F25" s="33"/>
      <c r="G25" s="36"/>
      <c r="H25" s="36"/>
    </row>
    <row r="26" spans="1:8" ht="15" customHeight="1">
      <c r="A26" s="53" t="s">
        <v>143</v>
      </c>
      <c r="B26" s="53"/>
      <c r="C26" s="53"/>
      <c r="D26" s="53"/>
      <c r="E26" s="53"/>
      <c r="F26" s="53"/>
      <c r="G26" s="53"/>
      <c r="H26" s="53"/>
    </row>
    <row r="27" spans="1:8" ht="15" customHeight="1">
      <c r="A27" s="103"/>
      <c r="B27" s="29" t="s">
        <v>118</v>
      </c>
      <c r="C27" s="29" t="s">
        <v>119</v>
      </c>
      <c r="D27" s="31" t="s">
        <v>149</v>
      </c>
      <c r="E27" s="32">
        <f>6.72*2.61</f>
        <v>17.539199999999997</v>
      </c>
      <c r="F27" s="33" t="s">
        <v>33</v>
      </c>
      <c r="G27" s="51"/>
      <c r="H27" s="51"/>
    </row>
    <row r="28" spans="1:8" ht="15" customHeight="1">
      <c r="A28" s="101"/>
      <c r="B28" s="29" t="s">
        <v>150</v>
      </c>
      <c r="C28" s="29" t="s">
        <v>151</v>
      </c>
      <c r="D28" s="31" t="s">
        <v>152</v>
      </c>
      <c r="E28" s="59">
        <f>4.5*2.61</f>
        <v>11.744999999999999</v>
      </c>
      <c r="F28" s="33" t="s">
        <v>33</v>
      </c>
      <c r="G28" s="29"/>
      <c r="H28" s="29"/>
    </row>
    <row r="29" spans="1:8" ht="15" customHeight="1">
      <c r="A29" s="101"/>
      <c r="B29" s="29" t="s">
        <v>153</v>
      </c>
      <c r="C29" s="29" t="s">
        <v>119</v>
      </c>
      <c r="D29" s="29" t="s">
        <v>154</v>
      </c>
      <c r="E29" s="32">
        <f>6.72*2.61</f>
        <v>17.539199999999997</v>
      </c>
      <c r="F29" s="33" t="s">
        <v>33</v>
      </c>
      <c r="G29" s="29"/>
      <c r="H29" s="29"/>
    </row>
    <row r="30" spans="1:8" ht="15" customHeight="1">
      <c r="A30" s="101"/>
      <c r="B30" s="29" t="s">
        <v>155</v>
      </c>
      <c r="C30" s="29" t="s">
        <v>156</v>
      </c>
      <c r="D30" s="31" t="s">
        <v>157</v>
      </c>
      <c r="E30" s="33">
        <v>1</v>
      </c>
      <c r="F30" s="33" t="s">
        <v>158</v>
      </c>
      <c r="G30" s="29"/>
      <c r="H30" s="29"/>
    </row>
    <row r="31" spans="1:8" ht="15" customHeight="1">
      <c r="A31" s="101"/>
      <c r="B31" s="29" t="s">
        <v>159</v>
      </c>
      <c r="C31" s="29" t="s">
        <v>44</v>
      </c>
      <c r="D31" s="29" t="s">
        <v>160</v>
      </c>
      <c r="E31" s="33">
        <v>20</v>
      </c>
      <c r="F31" s="33" t="s">
        <v>127</v>
      </c>
      <c r="G31" s="36"/>
      <c r="H31" s="36"/>
    </row>
    <row r="32" spans="1:8" ht="15" customHeight="1">
      <c r="A32" s="101"/>
      <c r="B32" s="38" t="s">
        <v>39</v>
      </c>
      <c r="C32" s="38" t="s">
        <v>40</v>
      </c>
      <c r="D32" s="31" t="s">
        <v>41</v>
      </c>
      <c r="E32" s="42">
        <f>0.9*2.61</f>
        <v>2.3489999999999998</v>
      </c>
      <c r="F32" s="39" t="s">
        <v>33</v>
      </c>
      <c r="G32" s="29"/>
      <c r="H32" s="29"/>
    </row>
    <row r="33" spans="1:8" ht="15" customHeight="1">
      <c r="A33" s="101"/>
      <c r="B33" s="112" t="s">
        <v>313</v>
      </c>
      <c r="C33" s="111" t="s">
        <v>316</v>
      </c>
      <c r="D33" s="31" t="s">
        <v>315</v>
      </c>
      <c r="E33" s="42">
        <v>34.229999999999997</v>
      </c>
      <c r="F33" s="39" t="s">
        <v>33</v>
      </c>
      <c r="G33" s="31"/>
      <c r="H33" s="31"/>
    </row>
    <row r="34" spans="1:8" ht="15" customHeight="1">
      <c r="A34" s="102"/>
      <c r="B34" s="38" t="s">
        <v>161</v>
      </c>
      <c r="C34" s="38" t="s">
        <v>162</v>
      </c>
      <c r="D34" s="48" t="s">
        <v>163</v>
      </c>
      <c r="E34" s="42">
        <f>4*1.2</f>
        <v>4.8</v>
      </c>
      <c r="F34" s="39" t="s">
        <v>33</v>
      </c>
      <c r="G34" s="29"/>
      <c r="H34" s="29"/>
    </row>
    <row r="35" spans="1:8" ht="15" customHeight="1">
      <c r="A35" s="107" t="s">
        <v>164</v>
      </c>
      <c r="B35" s="95"/>
      <c r="C35" s="95"/>
      <c r="D35" s="95"/>
      <c r="E35" s="95"/>
      <c r="F35" s="95"/>
      <c r="G35" s="95"/>
      <c r="H35" s="95"/>
    </row>
    <row r="36" spans="1:8" ht="15" customHeight="1">
      <c r="A36" s="106"/>
      <c r="B36" s="38" t="s">
        <v>165</v>
      </c>
      <c r="C36" s="38" t="s">
        <v>166</v>
      </c>
      <c r="D36" s="31" t="s">
        <v>167</v>
      </c>
      <c r="E36" s="42">
        <f>6.27*2.61</f>
        <v>16.364699999999999</v>
      </c>
      <c r="F36" s="39" t="s">
        <v>33</v>
      </c>
      <c r="G36" s="51"/>
      <c r="H36" s="51"/>
    </row>
    <row r="37" spans="1:8" ht="15" customHeight="1">
      <c r="A37" s="101"/>
      <c r="B37" s="38" t="s">
        <v>168</v>
      </c>
      <c r="C37" s="38" t="s">
        <v>169</v>
      </c>
      <c r="D37" s="48" t="s">
        <v>170</v>
      </c>
      <c r="E37" s="42">
        <f>1.78*2.61</f>
        <v>4.6457999999999995</v>
      </c>
      <c r="F37" s="39" t="s">
        <v>33</v>
      </c>
      <c r="G37" s="38"/>
      <c r="H37" s="38"/>
    </row>
    <row r="38" spans="1:8" ht="15" customHeight="1">
      <c r="A38" s="101"/>
      <c r="B38" s="38" t="s">
        <v>171</v>
      </c>
      <c r="C38" s="38" t="s">
        <v>172</v>
      </c>
      <c r="D38" s="48" t="s">
        <v>170</v>
      </c>
      <c r="E38" s="42">
        <f>1.1*2.61</f>
        <v>2.871</v>
      </c>
      <c r="F38" s="39" t="s">
        <v>33</v>
      </c>
      <c r="G38" s="38"/>
      <c r="H38" s="38"/>
    </row>
    <row r="39" spans="1:8" ht="15" customHeight="1">
      <c r="A39" s="101"/>
      <c r="B39" s="38" t="s">
        <v>173</v>
      </c>
      <c r="C39" s="38" t="s">
        <v>174</v>
      </c>
      <c r="D39" s="48" t="s">
        <v>170</v>
      </c>
      <c r="E39" s="42">
        <f>3.92*2.61</f>
        <v>10.231199999999999</v>
      </c>
      <c r="F39" s="39" t="s">
        <v>33</v>
      </c>
      <c r="G39" s="38"/>
      <c r="H39" s="38"/>
    </row>
    <row r="40" spans="1:8" ht="15" customHeight="1">
      <c r="A40" s="101"/>
      <c r="B40" s="38" t="s">
        <v>175</v>
      </c>
      <c r="C40" s="38" t="s">
        <v>176</v>
      </c>
      <c r="D40" s="48" t="s">
        <v>170</v>
      </c>
      <c r="E40" s="42">
        <f>0.6*2.61</f>
        <v>1.5659999999999998</v>
      </c>
      <c r="F40" s="39" t="s">
        <v>33</v>
      </c>
      <c r="G40" s="38"/>
      <c r="H40" s="38"/>
    </row>
    <row r="41" spans="1:8" ht="12.75">
      <c r="A41" s="101"/>
      <c r="B41" s="38" t="s">
        <v>39</v>
      </c>
      <c r="C41" s="38" t="s">
        <v>40</v>
      </c>
      <c r="D41" s="31" t="s">
        <v>177</v>
      </c>
      <c r="E41" s="42">
        <f>0.9*2.61</f>
        <v>2.3489999999999998</v>
      </c>
      <c r="F41" s="39" t="s">
        <v>33</v>
      </c>
      <c r="G41" s="38"/>
      <c r="H41" s="38"/>
    </row>
    <row r="42" spans="1:8" ht="12.75">
      <c r="A42" s="101"/>
      <c r="B42" s="112" t="s">
        <v>313</v>
      </c>
      <c r="C42" s="111" t="s">
        <v>317</v>
      </c>
      <c r="D42" s="31" t="s">
        <v>315</v>
      </c>
      <c r="E42" s="111">
        <v>23.48</v>
      </c>
      <c r="F42" s="113" t="s">
        <v>33</v>
      </c>
      <c r="G42" s="48"/>
      <c r="H42" s="48"/>
    </row>
    <row r="43" spans="1:8" ht="12.75">
      <c r="A43" s="101"/>
      <c r="B43" s="38" t="s">
        <v>161</v>
      </c>
      <c r="C43" s="38" t="s">
        <v>162</v>
      </c>
      <c r="D43" s="38" t="s">
        <v>178</v>
      </c>
      <c r="E43" s="42">
        <f>4*1.2</f>
        <v>4.8</v>
      </c>
      <c r="F43" s="39" t="s">
        <v>33</v>
      </c>
      <c r="G43" s="38"/>
      <c r="H43" s="38"/>
    </row>
    <row r="44" spans="1:8" ht="24">
      <c r="A44" s="102"/>
      <c r="B44" s="38" t="s">
        <v>179</v>
      </c>
      <c r="C44" s="38"/>
      <c r="D44" s="38"/>
      <c r="E44" s="39"/>
      <c r="F44" s="39"/>
      <c r="G44" s="36"/>
      <c r="H44" s="36"/>
    </row>
    <row r="45" spans="1:8" ht="12.75">
      <c r="A45" s="99" t="s">
        <v>180</v>
      </c>
      <c r="B45" s="95"/>
      <c r="C45" s="95"/>
      <c r="D45" s="95"/>
      <c r="E45" s="95"/>
      <c r="F45" s="95"/>
      <c r="G45" s="95"/>
      <c r="H45" s="93"/>
    </row>
    <row r="46" spans="1:8" ht="24">
      <c r="A46" s="38"/>
      <c r="B46" s="38" t="s">
        <v>181</v>
      </c>
      <c r="C46" s="38" t="s">
        <v>182</v>
      </c>
      <c r="D46" s="48" t="s">
        <v>170</v>
      </c>
      <c r="E46" s="39">
        <v>8.06</v>
      </c>
      <c r="F46" s="39" t="s">
        <v>33</v>
      </c>
      <c r="G46" s="16"/>
      <c r="H46" s="16"/>
    </row>
    <row r="47" spans="1:8" ht="24">
      <c r="A47" s="38"/>
      <c r="B47" s="38" t="s">
        <v>183</v>
      </c>
      <c r="C47" s="38" t="s">
        <v>184</v>
      </c>
      <c r="D47" s="48" t="s">
        <v>170</v>
      </c>
      <c r="E47" s="39">
        <v>7.8</v>
      </c>
      <c r="F47" s="39" t="s">
        <v>33</v>
      </c>
      <c r="G47" s="16"/>
      <c r="H47" s="16"/>
    </row>
    <row r="48" spans="1:8" ht="24">
      <c r="A48" s="38"/>
      <c r="B48" s="38" t="s">
        <v>39</v>
      </c>
      <c r="C48" s="38" t="s">
        <v>40</v>
      </c>
      <c r="D48" s="31" t="s">
        <v>177</v>
      </c>
      <c r="E48" s="42">
        <f>0.9*2.61</f>
        <v>2.3489999999999998</v>
      </c>
      <c r="F48" s="39" t="s">
        <v>33</v>
      </c>
      <c r="G48" s="16"/>
      <c r="H48" s="16"/>
    </row>
    <row r="49" spans="1:8" ht="12.75">
      <c r="A49" s="39"/>
      <c r="B49" s="38" t="s">
        <v>161</v>
      </c>
      <c r="C49" s="38" t="s">
        <v>185</v>
      </c>
      <c r="D49" s="48" t="s">
        <v>163</v>
      </c>
      <c r="E49" s="42">
        <f>2*1.2</f>
        <v>2.4</v>
      </c>
      <c r="F49" s="39" t="s">
        <v>33</v>
      </c>
      <c r="G49" s="16"/>
      <c r="H49" s="16"/>
    </row>
    <row r="50" spans="1:8" ht="12.75">
      <c r="A50" s="39"/>
      <c r="B50" s="38" t="s">
        <v>155</v>
      </c>
      <c r="C50" s="29" t="s">
        <v>48</v>
      </c>
      <c r="D50" s="31" t="s">
        <v>186</v>
      </c>
      <c r="E50" s="33">
        <v>1</v>
      </c>
      <c r="F50" s="33" t="s">
        <v>158</v>
      </c>
      <c r="G50" s="16"/>
      <c r="H50" s="16"/>
    </row>
    <row r="51" spans="1:8" ht="60">
      <c r="A51" s="39"/>
      <c r="B51" s="38" t="s">
        <v>159</v>
      </c>
      <c r="C51" s="38" t="s">
        <v>187</v>
      </c>
      <c r="D51" s="48" t="s">
        <v>188</v>
      </c>
      <c r="E51" s="33">
        <v>4</v>
      </c>
      <c r="F51" s="33" t="s">
        <v>127</v>
      </c>
      <c r="G51" s="16"/>
      <c r="H51" s="16"/>
    </row>
    <row r="52" spans="1:8" ht="12.75">
      <c r="A52" s="99" t="s">
        <v>189</v>
      </c>
      <c r="B52" s="95"/>
      <c r="C52" s="95"/>
      <c r="D52" s="95"/>
      <c r="E52" s="95"/>
      <c r="F52" s="95"/>
      <c r="G52" s="95"/>
      <c r="H52" s="93"/>
    </row>
    <row r="53" spans="1:8" ht="12.75">
      <c r="A53" s="39"/>
      <c r="B53" s="38" t="s">
        <v>155</v>
      </c>
      <c r="C53" s="29" t="s">
        <v>48</v>
      </c>
      <c r="D53" s="31" t="s">
        <v>186</v>
      </c>
      <c r="E53" s="33">
        <v>1</v>
      </c>
      <c r="F53" s="33" t="s">
        <v>158</v>
      </c>
      <c r="G53" s="16"/>
      <c r="H53" s="16"/>
    </row>
    <row r="54" spans="1:8" ht="60">
      <c r="A54" s="39"/>
      <c r="B54" s="38" t="s">
        <v>159</v>
      </c>
      <c r="C54" s="38" t="s">
        <v>187</v>
      </c>
      <c r="D54" s="48" t="s">
        <v>188</v>
      </c>
      <c r="E54" s="33">
        <v>4</v>
      </c>
      <c r="F54" s="33" t="s">
        <v>127</v>
      </c>
      <c r="G54" s="16"/>
      <c r="H54" s="16"/>
    </row>
    <row r="55" spans="1:8" ht="12.75">
      <c r="A55" s="99" t="s">
        <v>190</v>
      </c>
      <c r="B55" s="95"/>
      <c r="C55" s="95"/>
      <c r="D55" s="95"/>
      <c r="E55" s="95"/>
      <c r="F55" s="95"/>
      <c r="G55" s="95"/>
      <c r="H55" s="93"/>
    </row>
    <row r="56" spans="1:8" ht="132">
      <c r="A56" s="29"/>
      <c r="B56" s="29" t="s">
        <v>165</v>
      </c>
      <c r="C56" s="29" t="s">
        <v>191</v>
      </c>
      <c r="D56" s="31" t="s">
        <v>192</v>
      </c>
      <c r="E56" s="42">
        <f>6.27*2.61</f>
        <v>16.364699999999999</v>
      </c>
      <c r="F56" s="33" t="s">
        <v>33</v>
      </c>
      <c r="G56" s="16"/>
      <c r="H56" s="16"/>
    </row>
    <row r="57" spans="1:8" ht="12.75">
      <c r="A57" s="29"/>
      <c r="B57" s="29" t="s">
        <v>193</v>
      </c>
      <c r="C57" s="29" t="s">
        <v>194</v>
      </c>
      <c r="D57" s="31" t="s">
        <v>195</v>
      </c>
      <c r="E57" s="32">
        <f>2.6*2.61</f>
        <v>6.7859999999999996</v>
      </c>
      <c r="F57" s="33" t="s">
        <v>33</v>
      </c>
      <c r="G57" s="16"/>
      <c r="H57" s="16"/>
    </row>
    <row r="58" spans="1:8" ht="12.75">
      <c r="A58" s="29"/>
      <c r="B58" s="29" t="s">
        <v>196</v>
      </c>
      <c r="C58" s="29" t="s">
        <v>86</v>
      </c>
      <c r="D58" s="31" t="s">
        <v>195</v>
      </c>
      <c r="E58" s="32">
        <f>5.15*2.61</f>
        <v>13.4415</v>
      </c>
      <c r="F58" s="33" t="s">
        <v>33</v>
      </c>
      <c r="G58" s="16"/>
      <c r="H58" s="16"/>
    </row>
    <row r="59" spans="1:8" ht="24">
      <c r="A59" s="29"/>
      <c r="B59" s="29" t="s">
        <v>197</v>
      </c>
      <c r="C59" s="29" t="s">
        <v>198</v>
      </c>
      <c r="D59" s="29" t="s">
        <v>199</v>
      </c>
      <c r="E59" s="33">
        <v>1</v>
      </c>
      <c r="F59" s="33" t="s">
        <v>57</v>
      </c>
      <c r="G59" s="16"/>
      <c r="H59" s="16"/>
    </row>
    <row r="60" spans="1:8" ht="12.75">
      <c r="A60" s="29"/>
      <c r="B60" s="29" t="s">
        <v>200</v>
      </c>
      <c r="C60" s="29" t="s">
        <v>201</v>
      </c>
      <c r="D60" s="29" t="s">
        <v>202</v>
      </c>
      <c r="E60" s="33">
        <v>1</v>
      </c>
      <c r="F60" s="33" t="s">
        <v>57</v>
      </c>
      <c r="G60" s="16"/>
      <c r="H60" s="16"/>
    </row>
    <row r="61" spans="1:8" ht="24">
      <c r="A61" s="29"/>
      <c r="B61" s="38" t="s">
        <v>66</v>
      </c>
      <c r="C61" s="29" t="s">
        <v>203</v>
      </c>
      <c r="D61" s="31" t="s">
        <v>204</v>
      </c>
      <c r="E61" s="33">
        <v>1</v>
      </c>
      <c r="F61" s="33" t="s">
        <v>50</v>
      </c>
      <c r="G61" s="16"/>
      <c r="H61" s="16"/>
    </row>
    <row r="62" spans="1:8" ht="192">
      <c r="A62" s="29"/>
      <c r="B62" s="38" t="s">
        <v>69</v>
      </c>
      <c r="C62" s="38" t="s">
        <v>81</v>
      </c>
      <c r="D62" s="48" t="s">
        <v>205</v>
      </c>
      <c r="E62" s="33">
        <v>3</v>
      </c>
      <c r="F62" s="33" t="s">
        <v>75</v>
      </c>
      <c r="G62" s="16"/>
      <c r="H62" s="16"/>
    </row>
    <row r="63" spans="1:8" ht="36">
      <c r="A63" s="29"/>
      <c r="B63" s="30" t="s">
        <v>206</v>
      </c>
      <c r="C63" s="30" t="s">
        <v>207</v>
      </c>
      <c r="D63" s="31" t="s">
        <v>208</v>
      </c>
      <c r="E63" s="33">
        <v>1</v>
      </c>
      <c r="F63" s="33" t="s">
        <v>57</v>
      </c>
      <c r="G63" s="16"/>
      <c r="H63" s="16"/>
    </row>
    <row r="64" spans="1:8" ht="36">
      <c r="A64" s="29"/>
      <c r="B64" s="30" t="s">
        <v>209</v>
      </c>
      <c r="C64" s="60" t="s">
        <v>44</v>
      </c>
      <c r="D64" s="31" t="s">
        <v>208</v>
      </c>
      <c r="E64" s="33">
        <v>1</v>
      </c>
      <c r="F64" s="33" t="s">
        <v>57</v>
      </c>
      <c r="G64" s="16"/>
      <c r="H64" s="16"/>
    </row>
    <row r="65" spans="1:8" ht="12.75">
      <c r="A65" s="29"/>
      <c r="B65" s="29" t="s">
        <v>122</v>
      </c>
      <c r="C65" s="29" t="s">
        <v>210</v>
      </c>
      <c r="D65" s="29" t="s">
        <v>68</v>
      </c>
      <c r="E65" s="33">
        <v>2</v>
      </c>
      <c r="F65" s="33" t="s">
        <v>50</v>
      </c>
      <c r="G65" s="16"/>
      <c r="H65" s="16"/>
    </row>
    <row r="66" spans="1:8" ht="60">
      <c r="A66" s="29"/>
      <c r="B66" s="29" t="s">
        <v>52</v>
      </c>
      <c r="C66" s="29" t="s">
        <v>211</v>
      </c>
      <c r="D66" s="29" t="s">
        <v>212</v>
      </c>
      <c r="E66" s="33">
        <v>6</v>
      </c>
      <c r="F66" s="33" t="s">
        <v>52</v>
      </c>
      <c r="G66" s="16"/>
      <c r="H66" s="16"/>
    </row>
    <row r="67" spans="1:8" ht="12.75">
      <c r="A67" s="99" t="s">
        <v>213</v>
      </c>
      <c r="B67" s="95"/>
      <c r="C67" s="95"/>
      <c r="D67" s="95"/>
      <c r="E67" s="95"/>
      <c r="F67" s="95"/>
      <c r="G67" s="95"/>
      <c r="H67" s="93"/>
    </row>
    <row r="68" spans="1:8" ht="24">
      <c r="A68" s="29"/>
      <c r="B68" s="29" t="s">
        <v>59</v>
      </c>
      <c r="C68" s="29" t="s">
        <v>214</v>
      </c>
      <c r="D68" s="37" t="s">
        <v>61</v>
      </c>
      <c r="E68" s="33">
        <v>1</v>
      </c>
      <c r="F68" s="33" t="s">
        <v>57</v>
      </c>
      <c r="G68" s="29"/>
      <c r="H68" s="29"/>
    </row>
    <row r="69" spans="1:8" ht="24">
      <c r="A69" s="29"/>
      <c r="B69" s="29" t="s">
        <v>215</v>
      </c>
      <c r="C69" s="29" t="s">
        <v>216</v>
      </c>
      <c r="D69" s="37" t="s">
        <v>61</v>
      </c>
      <c r="E69" s="33">
        <v>1</v>
      </c>
      <c r="F69" s="33" t="s">
        <v>57</v>
      </c>
      <c r="G69" s="29"/>
      <c r="H69" s="29"/>
    </row>
    <row r="70" spans="1:8" ht="12.75">
      <c r="A70" s="48"/>
      <c r="B70" s="48" t="s">
        <v>313</v>
      </c>
      <c r="C70" s="48" t="s">
        <v>314</v>
      </c>
      <c r="D70" s="31" t="s">
        <v>315</v>
      </c>
      <c r="E70" s="42">
        <v>19.84</v>
      </c>
      <c r="F70" s="39" t="s">
        <v>33</v>
      </c>
      <c r="G70" s="60"/>
      <c r="H70" s="60"/>
    </row>
    <row r="71" spans="1:8" ht="12.75">
      <c r="A71" s="29"/>
      <c r="B71" s="29" t="s">
        <v>217</v>
      </c>
      <c r="C71" s="29" t="s">
        <v>44</v>
      </c>
      <c r="D71" s="37"/>
      <c r="E71" s="33"/>
      <c r="F71" s="33"/>
      <c r="G71" s="36"/>
      <c r="H71" s="36"/>
    </row>
    <row r="72" spans="1:8" ht="12.75">
      <c r="A72" s="99" t="s">
        <v>218</v>
      </c>
      <c r="B72" s="95"/>
      <c r="C72" s="95"/>
      <c r="D72" s="95"/>
      <c r="E72" s="95"/>
      <c r="F72" s="95"/>
      <c r="G72" s="95"/>
      <c r="H72" s="93"/>
    </row>
    <row r="73" spans="1:8" ht="12.75">
      <c r="A73" s="38"/>
      <c r="B73" s="38" t="s">
        <v>219</v>
      </c>
      <c r="C73" s="38" t="s">
        <v>184</v>
      </c>
      <c r="D73" s="31" t="s">
        <v>36</v>
      </c>
      <c r="E73" s="42">
        <f>3.2*2.61</f>
        <v>8.3520000000000003</v>
      </c>
      <c r="F73" s="39" t="s">
        <v>33</v>
      </c>
      <c r="G73" s="16"/>
      <c r="H73" s="16"/>
    </row>
    <row r="74" spans="1:8" ht="12.75">
      <c r="A74" s="38"/>
      <c r="B74" s="38" t="s">
        <v>220</v>
      </c>
      <c r="C74" s="38" t="s">
        <v>221</v>
      </c>
      <c r="D74" s="31" t="s">
        <v>36</v>
      </c>
      <c r="E74" s="59">
        <f>2.53*2.61</f>
        <v>6.6032999999999991</v>
      </c>
      <c r="F74" s="39" t="s">
        <v>33</v>
      </c>
      <c r="G74" s="16"/>
      <c r="H74" s="16"/>
    </row>
    <row r="75" spans="1:8" ht="12.75">
      <c r="A75" s="48"/>
      <c r="B75" s="48" t="s">
        <v>39</v>
      </c>
      <c r="C75" s="48" t="s">
        <v>40</v>
      </c>
      <c r="D75" s="31" t="s">
        <v>41</v>
      </c>
      <c r="E75" s="42">
        <f>0.9*2.61</f>
        <v>2.3489999999999998</v>
      </c>
      <c r="F75" s="39" t="s">
        <v>33</v>
      </c>
      <c r="G75" s="60"/>
      <c r="H75" s="60"/>
    </row>
    <row r="76" spans="1:8" ht="12.75">
      <c r="A76" s="99" t="s">
        <v>222</v>
      </c>
      <c r="B76" s="95"/>
      <c r="C76" s="95"/>
      <c r="D76" s="95"/>
      <c r="E76" s="95"/>
      <c r="F76" s="95"/>
      <c r="G76" s="95"/>
      <c r="H76" s="93"/>
    </row>
    <row r="77" spans="1:8" ht="12.75">
      <c r="A77" s="38"/>
      <c r="B77" s="38" t="s">
        <v>223</v>
      </c>
      <c r="C77" s="38" t="s">
        <v>184</v>
      </c>
      <c r="D77" s="31" t="s">
        <v>36</v>
      </c>
      <c r="E77" s="42">
        <f t="shared" ref="E77:E78" si="0">3.2*2.61</f>
        <v>8.3520000000000003</v>
      </c>
      <c r="F77" s="39" t="s">
        <v>33</v>
      </c>
      <c r="G77" s="16"/>
      <c r="H77" s="16"/>
    </row>
    <row r="78" spans="1:8" ht="48">
      <c r="A78" s="38"/>
      <c r="B78" s="38" t="s">
        <v>224</v>
      </c>
      <c r="C78" s="38" t="s">
        <v>184</v>
      </c>
      <c r="D78" s="31" t="s">
        <v>225</v>
      </c>
      <c r="E78" s="42">
        <f t="shared" si="0"/>
        <v>8.3520000000000003</v>
      </c>
      <c r="F78" s="39" t="s">
        <v>33</v>
      </c>
      <c r="G78" s="16"/>
      <c r="H78" s="16"/>
    </row>
    <row r="79" spans="1:8" ht="12.75">
      <c r="A79" s="38"/>
      <c r="B79" s="38" t="s">
        <v>39</v>
      </c>
      <c r="C79" s="38" t="s">
        <v>40</v>
      </c>
      <c r="D79" s="31" t="s">
        <v>41</v>
      </c>
      <c r="E79" s="42">
        <f>0.9*2.61</f>
        <v>2.3489999999999998</v>
      </c>
      <c r="F79" s="39" t="s">
        <v>33</v>
      </c>
      <c r="G79" s="16"/>
      <c r="H79" s="16"/>
    </row>
    <row r="80" spans="1:8" ht="12.75">
      <c r="A80" s="99" t="s">
        <v>226</v>
      </c>
      <c r="B80" s="95"/>
      <c r="C80" s="95"/>
      <c r="D80" s="95"/>
      <c r="E80" s="95"/>
      <c r="F80" s="95"/>
      <c r="G80" s="95"/>
      <c r="H80" s="93"/>
    </row>
    <row r="81" spans="1:8" ht="48">
      <c r="A81" s="38"/>
      <c r="B81" s="38" t="s">
        <v>227</v>
      </c>
      <c r="C81" s="38" t="s">
        <v>184</v>
      </c>
      <c r="D81" s="31" t="s">
        <v>225</v>
      </c>
      <c r="E81" s="42">
        <f>3.2*2.61</f>
        <v>8.3520000000000003</v>
      </c>
      <c r="F81" s="39" t="s">
        <v>33</v>
      </c>
      <c r="G81" s="16"/>
      <c r="H81" s="16"/>
    </row>
    <row r="82" spans="1:8" ht="12.75">
      <c r="A82" s="38"/>
      <c r="B82" s="38" t="s">
        <v>39</v>
      </c>
      <c r="C82" s="38" t="s">
        <v>40</v>
      </c>
      <c r="D82" s="31" t="s">
        <v>41</v>
      </c>
      <c r="E82" s="42">
        <f>0.9*2.61</f>
        <v>2.3489999999999998</v>
      </c>
      <c r="F82" s="39" t="s">
        <v>33</v>
      </c>
      <c r="G82" s="16"/>
      <c r="H82" s="16"/>
    </row>
    <row r="83" spans="1:8" ht="15" customHeight="1">
      <c r="A83" s="29"/>
      <c r="B83" s="29"/>
      <c r="C83" s="29"/>
      <c r="D83" s="33"/>
      <c r="E83" s="33"/>
      <c r="F83" s="29"/>
      <c r="G83" s="29"/>
      <c r="H83" s="33"/>
    </row>
  </sheetData>
  <mergeCells count="16">
    <mergeCell ref="J10:L11"/>
    <mergeCell ref="A13:A16"/>
    <mergeCell ref="A18:A20"/>
    <mergeCell ref="A35:H35"/>
    <mergeCell ref="A67:H67"/>
    <mergeCell ref="A72:H72"/>
    <mergeCell ref="A76:H76"/>
    <mergeCell ref="A80:H80"/>
    <mergeCell ref="A1:H1"/>
    <mergeCell ref="A2:H2"/>
    <mergeCell ref="A4:H4"/>
    <mergeCell ref="A27:A34"/>
    <mergeCell ref="A36:A44"/>
    <mergeCell ref="A45:H45"/>
    <mergeCell ref="A52:H52"/>
    <mergeCell ref="A55:H5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K17"/>
  <sheetViews>
    <sheetView workbookViewId="0">
      <selection sqref="A1:H1"/>
    </sheetView>
  </sheetViews>
  <sheetFormatPr defaultColWidth="14.5" defaultRowHeight="15" customHeight="1"/>
  <cols>
    <col min="2" max="2" width="35" bestFit="1" customWidth="1"/>
    <col min="4" max="4" width="160.83203125" bestFit="1" customWidth="1"/>
  </cols>
  <sheetData>
    <row r="1" spans="1:11" ht="15" customHeight="1">
      <c r="A1" s="94" t="s">
        <v>1</v>
      </c>
      <c r="B1" s="95"/>
      <c r="C1" s="95"/>
      <c r="D1" s="95"/>
      <c r="E1" s="95"/>
      <c r="F1" s="95"/>
      <c r="G1" s="95"/>
      <c r="H1" s="93"/>
    </row>
    <row r="2" spans="1:11" ht="15" customHeight="1">
      <c r="A2" s="96"/>
      <c r="B2" s="95"/>
      <c r="C2" s="95"/>
      <c r="D2" s="95"/>
      <c r="E2" s="95"/>
      <c r="F2" s="95"/>
      <c r="G2" s="95"/>
      <c r="H2" s="93"/>
    </row>
    <row r="3" spans="1:11" ht="15" customHeight="1">
      <c r="A3" s="23" t="s">
        <v>21</v>
      </c>
      <c r="B3" s="24" t="s">
        <v>22</v>
      </c>
      <c r="C3" s="24" t="s">
        <v>23</v>
      </c>
      <c r="D3" s="23" t="s">
        <v>5</v>
      </c>
      <c r="E3" s="23" t="s">
        <v>24</v>
      </c>
      <c r="F3" s="23" t="s">
        <v>25</v>
      </c>
      <c r="G3" s="25" t="s">
        <v>26</v>
      </c>
      <c r="H3" s="25" t="s">
        <v>27</v>
      </c>
    </row>
    <row r="4" spans="1:11" ht="15" customHeight="1">
      <c r="A4" s="58" t="s">
        <v>9</v>
      </c>
      <c r="B4" s="61"/>
      <c r="C4" s="61"/>
      <c r="D4" s="61"/>
      <c r="E4" s="61"/>
      <c r="F4" s="61"/>
      <c r="G4" s="61"/>
      <c r="H4" s="61"/>
    </row>
    <row r="5" spans="1:11" ht="15" customHeight="1">
      <c r="A5" s="16"/>
      <c r="B5" s="29" t="s">
        <v>228</v>
      </c>
      <c r="C5" s="29"/>
      <c r="D5" s="31" t="s">
        <v>229</v>
      </c>
      <c r="E5" s="33">
        <v>84</v>
      </c>
      <c r="F5" s="33" t="s">
        <v>230</v>
      </c>
      <c r="G5" s="16"/>
      <c r="H5" s="16"/>
      <c r="J5" s="43"/>
      <c r="K5" s="43"/>
    </row>
    <row r="6" spans="1:11" ht="15" customHeight="1">
      <c r="A6" s="16"/>
      <c r="B6" s="29" t="s">
        <v>231</v>
      </c>
      <c r="C6" s="62"/>
      <c r="D6" s="60"/>
      <c r="E6" s="33">
        <v>143</v>
      </c>
      <c r="F6" s="33" t="s">
        <v>232</v>
      </c>
      <c r="G6" s="16"/>
      <c r="H6" s="16"/>
      <c r="J6" s="43"/>
      <c r="K6" s="43"/>
    </row>
    <row r="7" spans="1:11" ht="15" customHeight="1">
      <c r="A7" s="16"/>
      <c r="B7" s="29" t="s">
        <v>233</v>
      </c>
      <c r="C7" s="62"/>
      <c r="D7" s="63" t="s">
        <v>234</v>
      </c>
      <c r="E7" s="33">
        <v>25</v>
      </c>
      <c r="F7" s="33" t="s">
        <v>232</v>
      </c>
      <c r="G7" s="16"/>
      <c r="H7" s="16"/>
      <c r="J7" s="43"/>
      <c r="K7" s="43"/>
    </row>
    <row r="8" spans="1:11" ht="15" customHeight="1">
      <c r="A8" s="16"/>
      <c r="B8" s="29" t="s">
        <v>235</v>
      </c>
      <c r="C8" s="62"/>
      <c r="D8" s="63" t="s">
        <v>236</v>
      </c>
      <c r="E8" s="33">
        <v>30</v>
      </c>
      <c r="F8" s="33" t="s">
        <v>232</v>
      </c>
      <c r="G8" s="16"/>
      <c r="H8" s="16"/>
      <c r="J8" s="43"/>
      <c r="K8" s="43"/>
    </row>
    <row r="9" spans="1:11" ht="15" customHeight="1">
      <c r="A9" s="16"/>
      <c r="B9" s="29" t="s">
        <v>237</v>
      </c>
      <c r="C9" s="62"/>
      <c r="D9" s="63" t="s">
        <v>236</v>
      </c>
      <c r="E9" s="33">
        <v>30</v>
      </c>
      <c r="F9" s="33" t="s">
        <v>232</v>
      </c>
      <c r="G9" s="16"/>
      <c r="H9" s="16"/>
      <c r="J9" s="43"/>
      <c r="K9" s="43"/>
    </row>
    <row r="10" spans="1:11" ht="15" customHeight="1">
      <c r="A10" s="16"/>
      <c r="B10" s="29" t="s">
        <v>238</v>
      </c>
      <c r="C10" s="62"/>
      <c r="D10" s="63" t="s">
        <v>239</v>
      </c>
      <c r="E10" s="33">
        <v>60</v>
      </c>
      <c r="F10" s="33" t="s">
        <v>232</v>
      </c>
      <c r="G10" s="16"/>
      <c r="H10" s="16"/>
      <c r="J10" s="43"/>
      <c r="K10" s="43"/>
    </row>
    <row r="11" spans="1:11" ht="15" customHeight="1">
      <c r="A11" s="16"/>
      <c r="B11" s="29" t="s">
        <v>240</v>
      </c>
      <c r="C11" s="29"/>
      <c r="D11" s="63" t="s">
        <v>241</v>
      </c>
      <c r="E11" s="33">
        <v>60</v>
      </c>
      <c r="F11" s="33" t="s">
        <v>232</v>
      </c>
      <c r="G11" s="16"/>
      <c r="H11" s="16"/>
      <c r="J11" s="43"/>
      <c r="K11" s="43"/>
    </row>
    <row r="12" spans="1:11" ht="15" customHeight="1">
      <c r="A12" s="16"/>
      <c r="B12" s="29" t="s">
        <v>242</v>
      </c>
      <c r="C12" s="29"/>
      <c r="D12" s="63" t="s">
        <v>243</v>
      </c>
      <c r="E12" s="33">
        <v>1</v>
      </c>
      <c r="F12" s="33" t="s">
        <v>244</v>
      </c>
      <c r="G12" s="16"/>
      <c r="H12" s="16"/>
      <c r="J12" s="43"/>
      <c r="K12" s="43"/>
    </row>
    <row r="13" spans="1:11" ht="15" customHeight="1">
      <c r="A13" s="16"/>
      <c r="B13" s="29" t="s">
        <v>245</v>
      </c>
      <c r="C13" s="29"/>
      <c r="D13" s="31" t="s">
        <v>246</v>
      </c>
      <c r="E13" s="33">
        <v>72</v>
      </c>
      <c r="F13" s="33" t="s">
        <v>232</v>
      </c>
      <c r="G13" s="16"/>
      <c r="H13" s="16"/>
      <c r="J13" s="43"/>
      <c r="K13" s="43"/>
    </row>
    <row r="14" spans="1:11" ht="15" customHeight="1">
      <c r="A14" s="16"/>
      <c r="B14" s="29" t="s">
        <v>247</v>
      </c>
      <c r="C14" s="29"/>
      <c r="D14" s="64" t="s">
        <v>248</v>
      </c>
      <c r="E14" s="33">
        <v>1</v>
      </c>
      <c r="F14" s="33" t="s">
        <v>244</v>
      </c>
      <c r="G14" s="16"/>
      <c r="H14" s="16"/>
      <c r="J14" s="43"/>
      <c r="K14" s="43"/>
    </row>
    <row r="15" spans="1:11" ht="15" customHeight="1">
      <c r="A15" s="16"/>
      <c r="B15" s="29" t="s">
        <v>249</v>
      </c>
      <c r="C15" s="29"/>
      <c r="D15" s="64" t="s">
        <v>250</v>
      </c>
      <c r="E15" s="33">
        <v>1</v>
      </c>
      <c r="F15" s="33" t="s">
        <v>57</v>
      </c>
      <c r="G15" s="16"/>
      <c r="H15" s="16"/>
      <c r="J15" s="43"/>
      <c r="K15" s="43"/>
    </row>
    <row r="16" spans="1:11" ht="15" customHeight="1">
      <c r="A16" s="16"/>
      <c r="B16" s="29" t="s">
        <v>251</v>
      </c>
      <c r="C16" s="29"/>
      <c r="D16" s="63" t="s">
        <v>252</v>
      </c>
      <c r="E16" s="33">
        <v>3</v>
      </c>
      <c r="F16" s="33" t="s">
        <v>57</v>
      </c>
      <c r="G16" s="16"/>
      <c r="H16" s="16"/>
      <c r="J16" s="43"/>
      <c r="K16" s="43"/>
    </row>
    <row r="17" spans="1:11" ht="15" customHeight="1">
      <c r="A17" s="16"/>
      <c r="B17" s="29"/>
      <c r="C17" s="29"/>
      <c r="D17" s="29"/>
      <c r="E17" s="33"/>
      <c r="F17" s="33"/>
      <c r="G17" s="16"/>
      <c r="H17" s="16"/>
      <c r="J17" s="43"/>
      <c r="K17" s="43"/>
    </row>
  </sheetData>
  <mergeCells count="2">
    <mergeCell ref="A1:H1"/>
    <mergeCell ref="A2:H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I9"/>
  <sheetViews>
    <sheetView workbookViewId="0">
      <selection sqref="A1:H1"/>
    </sheetView>
  </sheetViews>
  <sheetFormatPr defaultColWidth="14.5" defaultRowHeight="15" customHeight="1"/>
  <cols>
    <col min="2" max="2" width="39.33203125" bestFit="1" customWidth="1"/>
    <col min="4" max="4" width="54" bestFit="1" customWidth="1"/>
  </cols>
  <sheetData>
    <row r="1" spans="1:9" ht="15" customHeight="1">
      <c r="A1" s="94" t="s">
        <v>1</v>
      </c>
      <c r="B1" s="95"/>
      <c r="C1" s="95"/>
      <c r="D1" s="95"/>
      <c r="E1" s="95"/>
      <c r="F1" s="95"/>
      <c r="G1" s="95"/>
      <c r="H1" s="93"/>
    </row>
    <row r="2" spans="1:9" ht="15" customHeight="1">
      <c r="A2" s="96"/>
      <c r="B2" s="95"/>
      <c r="C2" s="95"/>
      <c r="D2" s="95"/>
      <c r="E2" s="95"/>
      <c r="F2" s="95"/>
      <c r="G2" s="95"/>
      <c r="H2" s="93"/>
    </row>
    <row r="3" spans="1:9" ht="15" customHeight="1">
      <c r="A3" s="23" t="s">
        <v>21</v>
      </c>
      <c r="B3" s="24" t="s">
        <v>22</v>
      </c>
      <c r="C3" s="24" t="s">
        <v>23</v>
      </c>
      <c r="D3" s="23" t="s">
        <v>5</v>
      </c>
      <c r="E3" s="23" t="s">
        <v>24</v>
      </c>
      <c r="F3" s="23" t="s">
        <v>25</v>
      </c>
      <c r="G3" s="25" t="s">
        <v>26</v>
      </c>
      <c r="H3" s="25" t="s">
        <v>27</v>
      </c>
    </row>
    <row r="4" spans="1:9" ht="15" customHeight="1">
      <c r="A4" s="58" t="s">
        <v>10</v>
      </c>
      <c r="B4" s="58"/>
      <c r="C4" s="58"/>
      <c r="D4" s="65"/>
      <c r="E4" s="65"/>
      <c r="F4" s="58"/>
      <c r="G4" s="58"/>
      <c r="H4" s="65"/>
      <c r="I4" s="66"/>
    </row>
    <row r="5" spans="1:9" ht="15" customHeight="1">
      <c r="A5" s="29"/>
      <c r="B5" s="37" t="s">
        <v>253</v>
      </c>
      <c r="C5" s="60"/>
      <c r="D5" s="47" t="s">
        <v>254</v>
      </c>
      <c r="E5" s="59">
        <v>1</v>
      </c>
      <c r="F5" s="67" t="s">
        <v>57</v>
      </c>
      <c r="G5" s="16"/>
      <c r="H5" s="16"/>
      <c r="I5" s="68"/>
    </row>
    <row r="6" spans="1:9" ht="15" customHeight="1">
      <c r="A6" s="29"/>
      <c r="B6" s="37" t="s">
        <v>255</v>
      </c>
      <c r="C6" s="60"/>
      <c r="D6" s="47" t="s">
        <v>256</v>
      </c>
      <c r="E6" s="59">
        <v>1</v>
      </c>
      <c r="F6" s="67" t="s">
        <v>57</v>
      </c>
      <c r="G6" s="16"/>
      <c r="H6" s="16"/>
      <c r="I6" s="68"/>
    </row>
    <row r="7" spans="1:9" ht="15" customHeight="1">
      <c r="A7" s="29"/>
      <c r="B7" s="37" t="s">
        <v>257</v>
      </c>
      <c r="C7" s="60"/>
      <c r="D7" s="47" t="s">
        <v>258</v>
      </c>
      <c r="E7" s="59">
        <v>1</v>
      </c>
      <c r="F7" s="67" t="s">
        <v>57</v>
      </c>
      <c r="G7" s="16"/>
      <c r="H7" s="16"/>
      <c r="I7" s="68"/>
    </row>
    <row r="8" spans="1:9" ht="15" customHeight="1">
      <c r="A8" s="29"/>
      <c r="B8" s="37" t="s">
        <v>259</v>
      </c>
      <c r="C8" s="60"/>
      <c r="D8" s="47" t="s">
        <v>260</v>
      </c>
      <c r="E8" s="59">
        <v>1</v>
      </c>
      <c r="F8" s="67" t="s">
        <v>57</v>
      </c>
      <c r="G8" s="16"/>
      <c r="H8" s="16"/>
      <c r="I8" s="68"/>
    </row>
    <row r="9" spans="1:9" ht="15" customHeight="1">
      <c r="A9" s="29"/>
      <c r="B9" s="37" t="s">
        <v>261</v>
      </c>
      <c r="C9" s="60"/>
      <c r="D9" s="47" t="s">
        <v>262</v>
      </c>
      <c r="E9" s="59">
        <v>1</v>
      </c>
      <c r="F9" s="67" t="s">
        <v>57</v>
      </c>
      <c r="G9" s="16"/>
      <c r="H9" s="16"/>
      <c r="I9" s="68"/>
    </row>
  </sheetData>
  <mergeCells count="2">
    <mergeCell ref="A1:H1"/>
    <mergeCell ref="A2:H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H8"/>
  <sheetViews>
    <sheetView workbookViewId="0">
      <selection activeCell="D14" sqref="D14"/>
    </sheetView>
  </sheetViews>
  <sheetFormatPr defaultColWidth="14.5" defaultRowHeight="15" customHeight="1"/>
  <cols>
    <col min="4" max="4" width="27.1640625" customWidth="1"/>
  </cols>
  <sheetData>
    <row r="1" spans="1:8" ht="15" customHeight="1">
      <c r="A1" s="94" t="s">
        <v>1</v>
      </c>
      <c r="B1" s="95"/>
      <c r="C1" s="95"/>
      <c r="D1" s="95"/>
      <c r="E1" s="95"/>
      <c r="F1" s="95"/>
      <c r="G1" s="95"/>
      <c r="H1" s="93"/>
    </row>
    <row r="2" spans="1:8" ht="15" customHeight="1">
      <c r="A2" s="96"/>
      <c r="B2" s="95"/>
      <c r="C2" s="95"/>
      <c r="D2" s="95"/>
      <c r="E2" s="95"/>
      <c r="F2" s="95"/>
      <c r="G2" s="95"/>
      <c r="H2" s="93"/>
    </row>
    <row r="3" spans="1:8" ht="15" customHeight="1">
      <c r="A3" s="23" t="s">
        <v>21</v>
      </c>
      <c r="B3" s="24" t="s">
        <v>22</v>
      </c>
      <c r="C3" s="24" t="s">
        <v>23</v>
      </c>
      <c r="D3" s="23" t="s">
        <v>5</v>
      </c>
      <c r="E3" s="23" t="s">
        <v>24</v>
      </c>
      <c r="F3" s="23" t="s">
        <v>25</v>
      </c>
      <c r="G3" s="25" t="s">
        <v>26</v>
      </c>
      <c r="H3" s="25" t="s">
        <v>27</v>
      </c>
    </row>
    <row r="4" spans="1:8" ht="15" customHeight="1">
      <c r="A4" s="69" t="s">
        <v>11</v>
      </c>
      <c r="B4" s="61"/>
      <c r="C4" s="61"/>
      <c r="D4" s="61"/>
      <c r="E4" s="61"/>
      <c r="F4" s="61"/>
      <c r="G4" s="61"/>
      <c r="H4" s="61"/>
    </row>
    <row r="5" spans="1:8" ht="15" customHeight="1">
      <c r="A5" s="16"/>
      <c r="B5" s="70" t="s">
        <v>263</v>
      </c>
      <c r="C5" s="71"/>
      <c r="D5" s="72" t="s">
        <v>264</v>
      </c>
      <c r="E5" s="30"/>
      <c r="F5" s="33"/>
      <c r="G5" s="33">
        <v>13</v>
      </c>
      <c r="H5" s="33" t="s">
        <v>232</v>
      </c>
    </row>
    <row r="6" spans="1:8" ht="15" customHeight="1">
      <c r="A6" s="16"/>
      <c r="B6" s="70" t="s">
        <v>265</v>
      </c>
      <c r="C6" s="71"/>
      <c r="D6" s="72" t="s">
        <v>266</v>
      </c>
      <c r="E6" s="70"/>
      <c r="F6" s="33"/>
      <c r="G6" s="33">
        <v>1</v>
      </c>
      <c r="H6" s="33" t="s">
        <v>57</v>
      </c>
    </row>
    <row r="8" spans="1:8" ht="15" customHeight="1">
      <c r="A8" t="s">
        <v>312</v>
      </c>
    </row>
  </sheetData>
  <mergeCells count="2">
    <mergeCell ref="A1:H1"/>
    <mergeCell ref="A2:H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L18"/>
  <sheetViews>
    <sheetView workbookViewId="0">
      <selection activeCell="L23" sqref="L23"/>
    </sheetView>
  </sheetViews>
  <sheetFormatPr defaultColWidth="14.5" defaultRowHeight="15" customHeight="1"/>
  <cols>
    <col min="2" max="2" width="77.5" customWidth="1"/>
    <col min="4" max="4" width="26.83203125" customWidth="1"/>
  </cols>
  <sheetData>
    <row r="1" spans="1:9" ht="15" customHeight="1">
      <c r="A1" s="94" t="s">
        <v>1</v>
      </c>
      <c r="B1" s="95"/>
      <c r="C1" s="95"/>
      <c r="D1" s="95"/>
      <c r="E1" s="95"/>
      <c r="F1" s="95"/>
      <c r="G1" s="95"/>
      <c r="H1" s="93"/>
    </row>
    <row r="2" spans="1:9" ht="15" customHeight="1">
      <c r="A2" s="96"/>
      <c r="B2" s="95"/>
      <c r="C2" s="95"/>
      <c r="D2" s="95"/>
      <c r="E2" s="95"/>
      <c r="F2" s="95"/>
      <c r="G2" s="95"/>
      <c r="H2" s="93"/>
    </row>
    <row r="3" spans="1:9" ht="15" customHeight="1">
      <c r="A3" s="23" t="s">
        <v>21</v>
      </c>
      <c r="B3" s="24" t="s">
        <v>22</v>
      </c>
      <c r="C3" s="24" t="s">
        <v>23</v>
      </c>
      <c r="D3" s="23" t="s">
        <v>5</v>
      </c>
      <c r="E3" s="23" t="s">
        <v>24</v>
      </c>
      <c r="F3" s="23" t="s">
        <v>25</v>
      </c>
      <c r="G3" s="25" t="s">
        <v>26</v>
      </c>
      <c r="H3" s="25" t="s">
        <v>27</v>
      </c>
    </row>
    <row r="4" spans="1:9" ht="15" customHeight="1">
      <c r="A4" s="58" t="s">
        <v>12</v>
      </c>
      <c r="B4" s="58"/>
      <c r="C4" s="58"/>
      <c r="D4" s="58"/>
      <c r="E4" s="58"/>
      <c r="F4" s="58"/>
      <c r="G4" s="58"/>
      <c r="H4" s="58"/>
      <c r="I4" s="73"/>
    </row>
    <row r="5" spans="1:9" ht="15" customHeight="1">
      <c r="A5" s="29"/>
      <c r="B5" s="29" t="s">
        <v>267</v>
      </c>
      <c r="C5" s="29"/>
      <c r="D5" s="33"/>
      <c r="E5" s="108">
        <v>1</v>
      </c>
      <c r="F5" s="109" t="s">
        <v>268</v>
      </c>
      <c r="G5" s="29"/>
      <c r="H5" s="16"/>
    </row>
    <row r="6" spans="1:9" ht="15" customHeight="1">
      <c r="A6" s="29"/>
      <c r="B6" s="29" t="s">
        <v>269</v>
      </c>
      <c r="C6" s="74"/>
      <c r="D6" s="75"/>
      <c r="E6" s="101"/>
      <c r="F6" s="101"/>
      <c r="G6" s="74"/>
      <c r="H6" s="16"/>
    </row>
    <row r="7" spans="1:9" ht="15" customHeight="1">
      <c r="A7" s="29"/>
      <c r="B7" s="29" t="s">
        <v>270</v>
      </c>
      <c r="C7" s="76"/>
      <c r="D7" s="77"/>
      <c r="E7" s="101"/>
      <c r="F7" s="101"/>
      <c r="G7" s="74"/>
      <c r="H7" s="16"/>
    </row>
    <row r="8" spans="1:9" ht="15" customHeight="1">
      <c r="A8" s="29"/>
      <c r="B8" s="29" t="s">
        <v>271</v>
      </c>
      <c r="C8" s="76"/>
      <c r="D8" s="77"/>
      <c r="E8" s="101"/>
      <c r="F8" s="101"/>
      <c r="G8" s="74"/>
      <c r="H8" s="16"/>
    </row>
    <row r="9" spans="1:9" ht="15" customHeight="1">
      <c r="A9" s="29"/>
      <c r="B9" s="29" t="s">
        <v>272</v>
      </c>
      <c r="C9" s="74"/>
      <c r="D9" s="75"/>
      <c r="E9" s="101"/>
      <c r="F9" s="101"/>
      <c r="G9" s="74"/>
      <c r="H9" s="16"/>
    </row>
    <row r="10" spans="1:9" ht="15" customHeight="1">
      <c r="A10" s="29"/>
      <c r="B10" s="29" t="s">
        <v>273</v>
      </c>
      <c r="C10" s="29"/>
      <c r="D10" s="33"/>
      <c r="E10" s="101"/>
      <c r="F10" s="101"/>
      <c r="G10" s="29"/>
      <c r="H10" s="16"/>
    </row>
    <row r="11" spans="1:9" ht="15" customHeight="1">
      <c r="A11" s="29"/>
      <c r="B11" s="29" t="s">
        <v>274</v>
      </c>
      <c r="C11" s="29"/>
      <c r="D11" s="33"/>
      <c r="E11" s="101"/>
      <c r="F11" s="101"/>
      <c r="G11" s="29"/>
      <c r="H11" s="16"/>
    </row>
    <row r="12" spans="1:9" ht="15" customHeight="1">
      <c r="A12" s="29"/>
      <c r="B12" s="29" t="s">
        <v>275</v>
      </c>
      <c r="C12" s="29"/>
      <c r="D12" s="33"/>
      <c r="E12" s="102"/>
      <c r="F12" s="102"/>
      <c r="G12" s="29"/>
      <c r="H12" s="16"/>
    </row>
    <row r="13" spans="1:9" ht="15" customHeight="1">
      <c r="A13" s="104" t="s">
        <v>13</v>
      </c>
      <c r="B13" s="93"/>
      <c r="C13" s="58"/>
      <c r="D13" s="65"/>
      <c r="E13" s="65"/>
      <c r="F13" s="58"/>
      <c r="G13" s="58"/>
      <c r="H13" s="65"/>
      <c r="I13" s="66"/>
    </row>
    <row r="14" spans="1:9" ht="15" customHeight="1">
      <c r="A14" s="29"/>
      <c r="B14" s="29" t="s">
        <v>310</v>
      </c>
      <c r="C14" s="60"/>
      <c r="D14" s="29" t="s">
        <v>276</v>
      </c>
      <c r="E14" s="33">
        <v>1</v>
      </c>
      <c r="F14" s="33" t="s">
        <v>277</v>
      </c>
      <c r="G14" s="60"/>
      <c r="H14" s="33"/>
      <c r="I14" s="68"/>
    </row>
    <row r="15" spans="1:9" ht="15" customHeight="1">
      <c r="A15" s="29"/>
      <c r="B15" s="29" t="s">
        <v>311</v>
      </c>
      <c r="C15" s="60"/>
      <c r="D15" s="29" t="s">
        <v>278</v>
      </c>
      <c r="E15" s="33">
        <v>1</v>
      </c>
      <c r="F15" s="33" t="s">
        <v>279</v>
      </c>
      <c r="G15" s="60"/>
      <c r="H15" s="33"/>
      <c r="I15" s="68"/>
    </row>
    <row r="16" spans="1:9" ht="15" customHeight="1">
      <c r="A16" s="29"/>
      <c r="B16" s="29" t="s">
        <v>280</v>
      </c>
      <c r="C16" s="60"/>
      <c r="D16" s="31" t="s">
        <v>281</v>
      </c>
      <c r="E16" s="33">
        <v>1</v>
      </c>
      <c r="F16" s="33" t="s">
        <v>277</v>
      </c>
      <c r="G16" s="29"/>
      <c r="H16" s="33"/>
      <c r="I16" s="68"/>
    </row>
    <row r="17" spans="10:12" ht="15" customHeight="1">
      <c r="J17" s="97"/>
      <c r="K17" s="87"/>
      <c r="L17" s="87"/>
    </row>
    <row r="18" spans="10:12" ht="15" customHeight="1">
      <c r="J18" s="87"/>
      <c r="K18" s="87"/>
      <c r="L18" s="87"/>
    </row>
  </sheetData>
  <mergeCells count="6">
    <mergeCell ref="J17:L18"/>
    <mergeCell ref="A1:H1"/>
    <mergeCell ref="A2:H2"/>
    <mergeCell ref="E5:E12"/>
    <mergeCell ref="F5:F12"/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COVER</vt:lpstr>
      <vt:lpstr>Grand Summary </vt:lpstr>
      <vt:lpstr>Section I</vt:lpstr>
      <vt:lpstr>Section II</vt:lpstr>
      <vt:lpstr>Section III</vt:lpstr>
      <vt:lpstr>Electrical</vt:lpstr>
      <vt:lpstr>Plumbing</vt:lpstr>
      <vt:lpstr>Sprinkler and Smoke Detector Wo</vt:lpstr>
      <vt:lpstr>Relocation, Additional Equipmen</vt:lpstr>
      <vt:lpstr>Floor, Windows, New Plants</vt:lpstr>
      <vt:lpstr>Others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NATEE LAORUANGROJ</cp:lastModifiedBy>
  <dcterms:modified xsi:type="dcterms:W3CDTF">2020-11-28T15:21:01Z</dcterms:modified>
</cp:coreProperties>
</file>