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umalik\AppData\Local\Microsoft\Windows\INetCache\Content.Outlook\ZEID5T5C\"/>
    </mc:Choice>
  </mc:AlternateContent>
  <xr:revisionPtr revIDLastSave="0" documentId="13_ncr:1_{B6A690A1-336A-46B4-8588-0D65CFFCE9F7}" xr6:coauthVersionLast="44" xr6:coauthVersionMax="44" xr10:uidLastSave="{00000000-0000-0000-0000-000000000000}"/>
  <bookViews>
    <workbookView xWindow="-108" yWindow="-108" windowWidth="23256" windowHeight="12576" xr2:uid="{3FB56DDB-ED36-4448-9478-D0A88C9F0EBB}"/>
  </bookViews>
  <sheets>
    <sheet name="BOQ - 70m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0" i="1" l="1"/>
  <c r="F50" i="1" s="1"/>
  <c r="D49" i="1"/>
  <c r="F49" i="1" s="1"/>
  <c r="D48" i="1"/>
  <c r="F48" i="1" s="1"/>
  <c r="D43" i="1"/>
  <c r="F43" i="1" s="1"/>
  <c r="D42" i="1"/>
  <c r="F42" i="1" s="1"/>
  <c r="D41" i="1"/>
  <c r="F41" i="1" s="1"/>
  <c r="D40" i="1"/>
  <c r="F40" i="1" s="1"/>
  <c r="D39" i="1"/>
  <c r="F39" i="1" s="1"/>
  <c r="D38" i="1"/>
  <c r="F38" i="1" s="1"/>
  <c r="D36" i="1"/>
  <c r="F36" i="1" s="1"/>
  <c r="D34" i="1"/>
  <c r="F34" i="1" s="1"/>
  <c r="F55" i="1"/>
  <c r="F54" i="1"/>
  <c r="F53" i="1"/>
  <c r="F51" i="1"/>
  <c r="F46" i="1"/>
  <c r="F45" i="1"/>
  <c r="F44" i="1"/>
  <c r="F32" i="1"/>
  <c r="F31" i="1"/>
  <c r="F30" i="1"/>
  <c r="F26" i="1"/>
  <c r="F25" i="1"/>
  <c r="F22" i="1"/>
  <c r="F21" i="1"/>
  <c r="F20" i="1"/>
  <c r="F16" i="1"/>
  <c r="F13" i="1"/>
  <c r="F12" i="1"/>
  <c r="F11" i="1"/>
  <c r="F10" i="1" s="1"/>
  <c r="F24" i="1" l="1"/>
  <c r="F15" i="1"/>
  <c r="F28" i="1"/>
  <c r="F58" i="1" l="1"/>
</calcChain>
</file>

<file path=xl/sharedStrings.xml><?xml version="1.0" encoding="utf-8"?>
<sst xmlns="http://schemas.openxmlformats.org/spreadsheetml/2006/main" count="123" uniqueCount="96">
  <si>
    <t>UNICEF Zambia</t>
  </si>
  <si>
    <t>Drilling and Rehabilitation of Boreholes in Ten Provinces of Zambia</t>
  </si>
  <si>
    <t>Item</t>
  </si>
  <si>
    <t>Description</t>
  </si>
  <si>
    <t>Unit</t>
  </si>
  <si>
    <t>Qty</t>
  </si>
  <si>
    <t>Bill No. 1: Preliminary and general</t>
  </si>
  <si>
    <t>Allow for all sureties and insurance cover; site establishment; offices; workshops; storage sheds; living accommodation; ablution facilities; water supplies, power and communication; site notice boards etc.</t>
  </si>
  <si>
    <t>LS</t>
  </si>
  <si>
    <t xml:space="preserve">Compliance with Environmental and Social Safeguards </t>
  </si>
  <si>
    <t xml:space="preserve">Compliance with Labour and Health and Safety Safeguards </t>
  </si>
  <si>
    <t>Sub-total Bill No. 1</t>
  </si>
  <si>
    <t xml:space="preserve">Bill No. 2: Supply of Hand pumps, Manuals and Tools </t>
  </si>
  <si>
    <t>India Mark II handpump with stainless rods and uPVC riser pipes</t>
  </si>
  <si>
    <t>Nos</t>
  </si>
  <si>
    <t>India Mark II handpump with stainless steel rods and stainless steel riser pipes - Unit rate only</t>
  </si>
  <si>
    <t>Afridev handpump package with stainless rods and uPVC riser pipes - Unit rate only</t>
  </si>
  <si>
    <t>Afridev handpump package with stainless rods and stainless steel riser pipes - Unit rate only</t>
  </si>
  <si>
    <t xml:space="preserve">Special Tool kit </t>
  </si>
  <si>
    <t>sets</t>
  </si>
  <si>
    <t xml:space="preserve">Standard tool </t>
  </si>
  <si>
    <t xml:space="preserve">Set of tools for pump caretakers of chrome-vanadium steel </t>
  </si>
  <si>
    <t>Sub-total Bill No. 2</t>
  </si>
  <si>
    <t>Bill No. 3: Provisional Sums</t>
  </si>
  <si>
    <t>Construction of Iron filters with complete civil works as per approved specifications/drawing</t>
  </si>
  <si>
    <t>PS</t>
  </si>
  <si>
    <t>Provisional sum for material testing</t>
  </si>
  <si>
    <t>Sub-total Bill No. 3</t>
  </si>
  <si>
    <t>Bill No. 4: Drilling, Development, Pumping Test, Superstructure Construction and Installation</t>
  </si>
  <si>
    <t>Mobilisation, Demobilisation and Siting:</t>
  </si>
  <si>
    <r>
      <t>4.1.</t>
    </r>
    <r>
      <rPr>
        <sz val="11"/>
        <color theme="1"/>
        <rFont val="Calibri"/>
        <family val="2"/>
        <scheme val="minor"/>
      </rPr>
      <t>1</t>
    </r>
  </si>
  <si>
    <t xml:space="preserve">   Mobilization and demobilization from place of origin to drilling area and back to place of origin</t>
  </si>
  <si>
    <r>
      <t>4.1.</t>
    </r>
    <r>
      <rPr>
        <sz val="11"/>
        <color theme="1"/>
        <rFont val="Calibri"/>
        <family val="2"/>
        <scheme val="minor"/>
      </rPr>
      <t>2</t>
    </r>
  </si>
  <si>
    <t>Mobilisation between sites per kilometre (Km)</t>
  </si>
  <si>
    <t>Km</t>
  </si>
  <si>
    <r>
      <t>4.1.</t>
    </r>
    <r>
      <rPr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/>
    </r>
  </si>
  <si>
    <t>Geophysical sitting - per borehole</t>
  </si>
  <si>
    <t>Borehole drilling</t>
  </si>
  <si>
    <t>4.2.1</t>
  </si>
  <si>
    <t xml:space="preserve">LM </t>
  </si>
  <si>
    <t>4.2.2</t>
  </si>
  <si>
    <t>Drilling 254mm (10”) in Kalahari and hard rock formations - linear meter (LM) - Unit rate only</t>
  </si>
  <si>
    <t>4.2.3</t>
  </si>
  <si>
    <t>Borehole lining and installation</t>
  </si>
  <si>
    <t>4.3.1</t>
  </si>
  <si>
    <t>Supply and Installation of 4” 100/113 mm PVC casings with flush threaded joints</t>
  </si>
  <si>
    <t>4.3.2</t>
  </si>
  <si>
    <t>Supply and Installation of 4” 100/113mm PVC screen. Slot   0.5mm with flush threaded joints</t>
  </si>
  <si>
    <t>4.3.3</t>
  </si>
  <si>
    <t>Supply and Installation of 5” 127/140 mm PVC casings with flush threaded joints</t>
  </si>
  <si>
    <t>4.3.4</t>
  </si>
  <si>
    <t>Supply and Installation of 5” 127/140mm PVC screen.  0.5mm with flush threaded joints</t>
  </si>
  <si>
    <t>4.3.5</t>
  </si>
  <si>
    <t xml:space="preserve">Supply and Installation of centralisers for 4 inch casing </t>
  </si>
  <si>
    <t>4.3.6</t>
  </si>
  <si>
    <t xml:space="preserve">Supply and Installation of centralisers for 5 inch casing </t>
  </si>
  <si>
    <t>4.3.7</t>
  </si>
  <si>
    <t xml:space="preserve">Supply and Install bottom plug </t>
  </si>
  <si>
    <t>4.3.8</t>
  </si>
  <si>
    <t>Installation of gravel pack</t>
  </si>
  <si>
    <t>4.3.9</t>
  </si>
  <si>
    <t>Complete the borehole with sanitary seal grouting, backfill material etc.</t>
  </si>
  <si>
    <t>Development, Test Pumping and Lab tests</t>
  </si>
  <si>
    <t>4.4.1</t>
  </si>
  <si>
    <t>Cleaning and development by jetting (successful boreholes only) for 4 hours</t>
  </si>
  <si>
    <t>Hrs</t>
  </si>
  <si>
    <t>4.4.2</t>
  </si>
  <si>
    <t>Pumping test 0.2l/s to 1.0l/s for 6 hours</t>
  </si>
  <si>
    <t>4.4.3</t>
  </si>
  <si>
    <t>Pumping test above 1.0l/s for 6 hours</t>
  </si>
  <si>
    <t>4.4.4</t>
  </si>
  <si>
    <t>Carry out laboratory water quality tests as specified</t>
  </si>
  <si>
    <t>Civil Works and sterilisation</t>
  </si>
  <si>
    <t>4.5.1</t>
  </si>
  <si>
    <t>Construction of Civil Works</t>
  </si>
  <si>
    <t>4.5.2</t>
  </si>
  <si>
    <t>Carry out  sterilisation of boreholes before final installation of handpumps</t>
  </si>
  <si>
    <t>4.5.3</t>
  </si>
  <si>
    <t xml:space="preserve">Installation of handpumps </t>
  </si>
  <si>
    <t>Sub-total Bill No. 4</t>
  </si>
  <si>
    <t>Grand total</t>
  </si>
  <si>
    <t>LM (Linear metre)</t>
  </si>
  <si>
    <t>Bill of Quantities</t>
  </si>
  <si>
    <t>Drilling 200mm (8”) in hard rock formations -  linear meter (LM) - 45BHs</t>
  </si>
  <si>
    <t>Drilling 304.8mm (12”) where 5 inch casing is installed - 5BHs</t>
  </si>
  <si>
    <t>Rate (USD)</t>
  </si>
  <si>
    <t>Amount (USD)</t>
  </si>
  <si>
    <t xml:space="preserve">Name of the District: </t>
  </si>
  <si>
    <t xml:space="preserve">Number of boreholes: </t>
  </si>
  <si>
    <t>?</t>
  </si>
  <si>
    <t>Note: This is a generic BoQ for 50 boreholes with max depth of 70 metres. Please adjust this for each district as per Table 1 and using a depth of 70 metre. Please inlcude the name of the district and no of boreholes above</t>
  </si>
  <si>
    <t>Lot -1</t>
  </si>
  <si>
    <t>Comments</t>
  </si>
  <si>
    <t>1 set per borehole.</t>
  </si>
  <si>
    <t>These are assumed at 20% of the number of boreholes. Please round to nearest one where required\</t>
  </si>
  <si>
    <t>These are assumed at 10% of the number of boreholes. Please round to the nearest one where required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</si>
</sst>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[$EUR]\ #,##0.00"/>
    <numFmt numFmtId="165" formatCode="&quot;$&quot;#,##0.00"/>
    <numFmt numFmtId="166" formatCode="_-* #,##0_-;\-* #,##0_-;_-* &quot;-&quot;??_-;_-@_-"/>
    <numFmt numFmtId="167" formatCode="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sz val="11"/>
      <color rgb="FF000000"/>
      <name val="Calibri"/>
      <family val="2"/>
      <charset val="204"/>
    </font>
    <font>
      <b/>
      <sz val="12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i/>
      <sz val="9"/>
      <color rgb="FF000000"/>
      <name val="Calibri"/>
      <family val="2"/>
    </font>
    <font>
      <b/>
      <i/>
      <sz val="11"/>
      <name val="Arial"/>
      <family val="2"/>
    </font>
    <font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54">
    <xf numFmtId="0" fontId="0" fillId="0" borderId="0" xfId="0"/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top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top"/>
    </xf>
    <xf numFmtId="0" fontId="7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7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right" vertical="top" wrapText="1"/>
    </xf>
    <xf numFmtId="0" fontId="0" fillId="0" borderId="1" xfId="0" applyBorder="1" applyAlignment="1">
      <alignment horizontal="left" vertical="top" wrapText="1"/>
    </xf>
    <xf numFmtId="166" fontId="7" fillId="0" borderId="1" xfId="1" applyNumberFormat="1" applyFont="1" applyBorder="1" applyAlignment="1">
      <alignment horizontal="right" vertical="top"/>
    </xf>
    <xf numFmtId="166" fontId="8" fillId="0" borderId="1" xfId="1" applyNumberFormat="1" applyFont="1" applyBorder="1" applyAlignment="1">
      <alignment horizontal="right" vertical="top"/>
    </xf>
    <xf numFmtId="0" fontId="0" fillId="0" borderId="1" xfId="0" applyBorder="1" applyAlignment="1">
      <alignment vertical="top" wrapText="1"/>
    </xf>
    <xf numFmtId="166" fontId="0" fillId="0" borderId="1" xfId="1" applyNumberFormat="1" applyFont="1" applyBorder="1" applyAlignment="1">
      <alignment horizontal="right" vertical="top"/>
    </xf>
    <xf numFmtId="0" fontId="0" fillId="2" borderId="1" xfId="0" applyFill="1" applyBorder="1" applyAlignment="1">
      <alignment horizontal="left" vertical="top" wrapText="1"/>
    </xf>
    <xf numFmtId="0" fontId="0" fillId="2" borderId="1" xfId="0" applyFill="1" applyBorder="1" applyAlignment="1">
      <alignment vertical="top" wrapText="1"/>
    </xf>
    <xf numFmtId="166" fontId="0" fillId="2" borderId="1" xfId="1" applyNumberFormat="1" applyFont="1" applyFill="1" applyBorder="1" applyAlignment="1">
      <alignment horizontal="right" vertical="top"/>
    </xf>
    <xf numFmtId="166" fontId="0" fillId="3" borderId="1" xfId="1" applyNumberFormat="1" applyFont="1" applyFill="1" applyBorder="1" applyAlignment="1">
      <alignment horizontal="right" vertical="top"/>
    </xf>
    <xf numFmtId="167" fontId="0" fillId="0" borderId="1" xfId="0" applyNumberFormat="1" applyBorder="1" applyAlignment="1">
      <alignment horizontal="left" vertical="top" wrapText="1"/>
    </xf>
    <xf numFmtId="167" fontId="9" fillId="0" borderId="1" xfId="0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vertical="top" wrapText="1"/>
    </xf>
    <xf numFmtId="167" fontId="0" fillId="0" borderId="1" xfId="0" applyNumberFormat="1" applyBorder="1" applyAlignment="1">
      <alignment horizontal="left" vertical="top" wrapText="1" indent="1"/>
    </xf>
    <xf numFmtId="0" fontId="0" fillId="0" borderId="1" xfId="0" applyBorder="1" applyAlignment="1">
      <alignment horizontal="left" vertical="top" wrapText="1" indent="1"/>
    </xf>
    <xf numFmtId="0" fontId="0" fillId="0" borderId="1" xfId="0" applyBorder="1" applyAlignment="1">
      <alignment horizontal="right" vertical="top"/>
    </xf>
    <xf numFmtId="0" fontId="0" fillId="0" borderId="1" xfId="0" applyBorder="1" applyAlignment="1">
      <alignment vertical="top"/>
    </xf>
    <xf numFmtId="0" fontId="11" fillId="0" borderId="1" xfId="0" applyFont="1" applyBorder="1" applyAlignment="1">
      <alignment horizontal="right" vertical="center" wrapText="1"/>
    </xf>
    <xf numFmtId="166" fontId="11" fillId="0" borderId="1" xfId="0" applyNumberFormat="1" applyFont="1" applyBorder="1" applyAlignment="1">
      <alignment horizontal="right" vertical="center" wrapText="1"/>
    </xf>
    <xf numFmtId="166" fontId="10" fillId="0" borderId="1" xfId="1" applyNumberFormat="1" applyFont="1" applyBorder="1" applyAlignment="1">
      <alignment horizontal="right" vertical="top"/>
    </xf>
    <xf numFmtId="166" fontId="10" fillId="0" borderId="1" xfId="1" applyNumberFormat="1" applyFont="1" applyFill="1" applyBorder="1" applyAlignment="1">
      <alignment horizontal="right" vertical="top"/>
    </xf>
    <xf numFmtId="0" fontId="0" fillId="0" borderId="1" xfId="0" applyFill="1" applyBorder="1" applyAlignment="1">
      <alignment horizontal="left" vertical="top" wrapText="1"/>
    </xf>
    <xf numFmtId="0" fontId="0" fillId="0" borderId="1" xfId="0" applyFill="1" applyBorder="1" applyAlignment="1">
      <alignment vertical="top" wrapText="1"/>
    </xf>
    <xf numFmtId="166" fontId="0" fillId="0" borderId="1" xfId="1" applyNumberFormat="1" applyFont="1" applyFill="1" applyBorder="1" applyAlignment="1">
      <alignment horizontal="right" vertical="top"/>
    </xf>
    <xf numFmtId="0" fontId="6" fillId="2" borderId="2" xfId="0" applyFont="1" applyFill="1" applyBorder="1" applyAlignment="1">
      <alignment horizontal="center" vertical="center" wrapText="1"/>
    </xf>
    <xf numFmtId="43" fontId="0" fillId="0" borderId="0" xfId="0" applyNumberFormat="1"/>
    <xf numFmtId="0" fontId="13" fillId="0" borderId="0" xfId="0" applyFont="1" applyAlignment="1">
      <alignment horizontal="center" vertical="top"/>
    </xf>
    <xf numFmtId="0" fontId="12" fillId="4" borderId="0" xfId="2" applyFont="1" applyFill="1"/>
    <xf numFmtId="0" fontId="2" fillId="4" borderId="0" xfId="0" applyFont="1" applyFill="1" applyAlignment="1">
      <alignment vertical="top"/>
    </xf>
    <xf numFmtId="164" fontId="2" fillId="4" borderId="0" xfId="0" applyNumberFormat="1" applyFont="1" applyFill="1" applyAlignment="1">
      <alignment horizontal="right" vertical="top"/>
    </xf>
    <xf numFmtId="165" fontId="2" fillId="4" borderId="0" xfId="0" applyNumberFormat="1" applyFont="1" applyFill="1" applyAlignment="1">
      <alignment vertical="top"/>
    </xf>
    <xf numFmtId="0" fontId="3" fillId="5" borderId="3" xfId="0" applyFont="1" applyFill="1" applyBorder="1" applyAlignment="1">
      <alignment horizontal="left" vertical="top"/>
    </xf>
    <xf numFmtId="0" fontId="13" fillId="5" borderId="4" xfId="0" applyFont="1" applyFill="1" applyBorder="1" applyAlignment="1">
      <alignment horizontal="center" vertical="top"/>
    </xf>
    <xf numFmtId="0" fontId="13" fillId="5" borderId="1" xfId="0" applyFont="1" applyFill="1" applyBorder="1" applyAlignment="1">
      <alignment horizontal="center" vertical="top"/>
    </xf>
    <xf numFmtId="0" fontId="13" fillId="6" borderId="3" xfId="0" applyFont="1" applyFill="1" applyBorder="1" applyAlignment="1">
      <alignment horizontal="center" vertical="top"/>
    </xf>
    <xf numFmtId="0" fontId="13" fillId="6" borderId="5" xfId="0" applyFont="1" applyFill="1" applyBorder="1" applyAlignment="1">
      <alignment horizontal="center" vertical="top"/>
    </xf>
    <xf numFmtId="0" fontId="0" fillId="6" borderId="1" xfId="0" applyFill="1" applyBorder="1"/>
    <xf numFmtId="0" fontId="13" fillId="7" borderId="1" xfId="0" applyFont="1" applyFill="1" applyBorder="1" applyAlignment="1">
      <alignment horizontal="center" vertical="top"/>
    </xf>
    <xf numFmtId="167" fontId="14" fillId="0" borderId="1" xfId="0" applyNumberFormat="1" applyFont="1" applyBorder="1" applyAlignment="1">
      <alignment horizontal="left" vertical="top" wrapText="1" indent="1"/>
    </xf>
    <xf numFmtId="0" fontId="14" fillId="0" borderId="1" xfId="0" applyFont="1" applyBorder="1" applyAlignment="1">
      <alignment horizontal="left" vertical="top" wrapText="1" indent="1"/>
    </xf>
    <xf numFmtId="0" fontId="14" fillId="0" borderId="1" xfId="0" applyFont="1" applyBorder="1" applyAlignment="1">
      <alignment horizontal="left" vertical="top" wrapText="1"/>
    </xf>
    <xf numFmtId="166" fontId="14" fillId="0" borderId="1" xfId="1" applyNumberFormat="1" applyFont="1" applyBorder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top"/>
    </xf>
  </cellXfs>
  <cellStyles count="3">
    <cellStyle name="Comma" xfId="1" builtinId="3"/>
    <cellStyle name="Normal" xfId="0" builtinId="0"/>
    <cellStyle name="Normal 10" xfId="2" xr:uid="{150FA6E4-E53C-4ECD-B343-BD95F457D2D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7CA848-0473-46A6-9AF1-B425189FA63E}">
  <dimension ref="A1:G58"/>
  <sheetViews>
    <sheetView tabSelected="1" topLeftCell="A6" zoomScaleNormal="100" workbookViewId="0">
      <selection activeCell="G22" sqref="G22"/>
    </sheetView>
  </sheetViews>
  <sheetFormatPr defaultRowHeight="14.4" x14ac:dyDescent="0.3"/>
  <cols>
    <col min="1" max="1" width="8.109375" customWidth="1"/>
    <col min="2" max="2" width="85.33203125" customWidth="1"/>
    <col min="3" max="3" width="17.44140625" customWidth="1"/>
    <col min="4" max="4" width="12.21875" customWidth="1"/>
    <col min="5" max="5" width="14.5546875" customWidth="1"/>
    <col min="6" max="6" width="16" customWidth="1"/>
    <col min="7" max="7" width="15.33203125" customWidth="1"/>
  </cols>
  <sheetData>
    <row r="1" spans="1:7" x14ac:dyDescent="0.3">
      <c r="A1" s="1"/>
      <c r="B1" s="2"/>
      <c r="C1" s="2"/>
      <c r="D1" s="2"/>
      <c r="E1" s="2"/>
      <c r="F1" s="2"/>
    </row>
    <row r="2" spans="1:7" ht="21" x14ac:dyDescent="0.3">
      <c r="A2" s="51" t="s">
        <v>0</v>
      </c>
      <c r="B2" s="51"/>
      <c r="C2" s="51"/>
      <c r="D2" s="51"/>
      <c r="E2" s="51"/>
      <c r="F2" s="51"/>
    </row>
    <row r="3" spans="1:7" ht="17.399999999999999" x14ac:dyDescent="0.3">
      <c r="A3" s="52" t="s">
        <v>1</v>
      </c>
      <c r="B3" s="52"/>
      <c r="C3" s="52"/>
      <c r="D3" s="52"/>
      <c r="E3" s="52"/>
      <c r="F3" s="52"/>
    </row>
    <row r="4" spans="1:7" ht="21" x14ac:dyDescent="0.3">
      <c r="A4" s="3"/>
      <c r="B4" s="53" t="s">
        <v>82</v>
      </c>
      <c r="C4" s="53"/>
      <c r="D4" s="53"/>
      <c r="E4" s="53"/>
      <c r="F4" s="53"/>
    </row>
    <row r="5" spans="1:7" ht="21" x14ac:dyDescent="0.3">
      <c r="A5" s="3"/>
      <c r="B5" s="46" t="s">
        <v>91</v>
      </c>
      <c r="C5" s="46" t="s">
        <v>89</v>
      </c>
      <c r="D5" s="35"/>
      <c r="E5" s="35"/>
      <c r="F5" s="35"/>
    </row>
    <row r="6" spans="1:7" ht="21" x14ac:dyDescent="0.3">
      <c r="A6" s="40"/>
      <c r="B6" s="41" t="s">
        <v>87</v>
      </c>
      <c r="C6" s="42" t="s">
        <v>89</v>
      </c>
      <c r="D6" s="43"/>
      <c r="E6" s="44" t="s">
        <v>88</v>
      </c>
      <c r="F6" s="44"/>
      <c r="G6" s="45" t="s">
        <v>92</v>
      </c>
    </row>
    <row r="7" spans="1:7" x14ac:dyDescent="0.3">
      <c r="A7" s="36" t="s">
        <v>90</v>
      </c>
      <c r="B7" s="37"/>
      <c r="C7" s="37"/>
      <c r="D7" s="38"/>
      <c r="E7" s="39"/>
      <c r="F7" s="37"/>
    </row>
    <row r="8" spans="1:7" ht="15.6" x14ac:dyDescent="0.3">
      <c r="A8" s="4" t="s">
        <v>2</v>
      </c>
      <c r="B8" s="4" t="s">
        <v>3</v>
      </c>
      <c r="C8" s="4" t="s">
        <v>4</v>
      </c>
      <c r="D8" s="4" t="s">
        <v>5</v>
      </c>
      <c r="E8" s="4" t="s">
        <v>85</v>
      </c>
      <c r="F8" s="4" t="s">
        <v>86</v>
      </c>
      <c r="G8" s="33"/>
    </row>
    <row r="9" spans="1:7" ht="15" customHeight="1" x14ac:dyDescent="0.3">
      <c r="A9" s="5"/>
      <c r="B9" s="6"/>
      <c r="C9" s="7"/>
      <c r="D9" s="8"/>
      <c r="E9" s="9"/>
      <c r="F9" s="9"/>
    </row>
    <row r="10" spans="1:7" ht="15" customHeight="1" x14ac:dyDescent="0.3">
      <c r="A10" s="5" t="s">
        <v>6</v>
      </c>
      <c r="B10" s="6"/>
      <c r="C10" s="10"/>
      <c r="D10" s="11"/>
      <c r="E10" s="11"/>
      <c r="F10" s="12">
        <f>SUM(F11:F13)</f>
        <v>0</v>
      </c>
    </row>
    <row r="11" spans="1:7" ht="34.799999999999997" customHeight="1" x14ac:dyDescent="0.3">
      <c r="A11" s="10">
        <v>1.1000000000000001</v>
      </c>
      <c r="B11" s="13" t="s">
        <v>7</v>
      </c>
      <c r="C11" s="10" t="s">
        <v>8</v>
      </c>
      <c r="D11" s="28">
        <v>1</v>
      </c>
      <c r="E11" s="14"/>
      <c r="F11" s="14">
        <f t="shared" ref="F11:F13" si="0">D11*E11</f>
        <v>0</v>
      </c>
    </row>
    <row r="12" spans="1:7" ht="15" customHeight="1" x14ac:dyDescent="0.3">
      <c r="A12" s="30">
        <v>1.2</v>
      </c>
      <c r="B12" s="31" t="s">
        <v>9</v>
      </c>
      <c r="C12" s="30" t="s">
        <v>8</v>
      </c>
      <c r="D12" s="29">
        <v>1</v>
      </c>
      <c r="E12" s="32"/>
      <c r="F12" s="32">
        <f t="shared" si="0"/>
        <v>0</v>
      </c>
    </row>
    <row r="13" spans="1:7" ht="15" customHeight="1" x14ac:dyDescent="0.3">
      <c r="A13" s="30">
        <v>1.3</v>
      </c>
      <c r="B13" s="31" t="s">
        <v>10</v>
      </c>
      <c r="C13" s="30" t="s">
        <v>8</v>
      </c>
      <c r="D13" s="29">
        <v>1</v>
      </c>
      <c r="E13" s="32"/>
      <c r="F13" s="32">
        <f t="shared" si="0"/>
        <v>0</v>
      </c>
    </row>
    <row r="14" spans="1:7" ht="15" customHeight="1" x14ac:dyDescent="0.3">
      <c r="A14" s="15"/>
      <c r="B14" s="16" t="s">
        <v>11</v>
      </c>
      <c r="C14" s="15"/>
      <c r="D14" s="17"/>
      <c r="E14" s="17"/>
      <c r="F14" s="17"/>
    </row>
    <row r="15" spans="1:7" ht="15" customHeight="1" x14ac:dyDescent="0.3">
      <c r="A15" s="5" t="s">
        <v>12</v>
      </c>
      <c r="B15" s="6"/>
      <c r="C15" s="10"/>
      <c r="D15" s="11"/>
      <c r="E15" s="11"/>
      <c r="F15" s="12">
        <f>SUM(F16:F22)</f>
        <v>0</v>
      </c>
    </row>
    <row r="16" spans="1:7" ht="15" customHeight="1" x14ac:dyDescent="0.3">
      <c r="A16" s="10">
        <v>2.1</v>
      </c>
      <c r="B16" s="13" t="s">
        <v>13</v>
      </c>
      <c r="C16" s="10" t="s">
        <v>14</v>
      </c>
      <c r="D16" s="14">
        <v>50</v>
      </c>
      <c r="E16" s="14"/>
      <c r="F16" s="14">
        <f t="shared" ref="F16:F55" si="1">D16*E16</f>
        <v>0</v>
      </c>
    </row>
    <row r="17" spans="1:7" ht="15" customHeight="1" x14ac:dyDescent="0.3">
      <c r="A17" s="10">
        <v>2.2000000000000002</v>
      </c>
      <c r="B17" s="13" t="s">
        <v>15</v>
      </c>
      <c r="C17" s="10" t="s">
        <v>14</v>
      </c>
      <c r="D17" s="14">
        <v>1</v>
      </c>
      <c r="E17" s="18"/>
      <c r="F17" s="18"/>
    </row>
    <row r="18" spans="1:7" ht="15" customHeight="1" x14ac:dyDescent="0.3">
      <c r="A18" s="10">
        <v>2.2999999999999998</v>
      </c>
      <c r="B18" s="13" t="s">
        <v>16</v>
      </c>
      <c r="C18" s="10" t="s">
        <v>14</v>
      </c>
      <c r="D18" s="14">
        <v>1</v>
      </c>
      <c r="E18" s="18"/>
      <c r="F18" s="18"/>
    </row>
    <row r="19" spans="1:7" ht="15" customHeight="1" x14ac:dyDescent="0.3">
      <c r="A19" s="10">
        <v>2.4</v>
      </c>
      <c r="B19" s="13" t="s">
        <v>17</v>
      </c>
      <c r="C19" s="10" t="s">
        <v>14</v>
      </c>
      <c r="D19" s="14">
        <v>1</v>
      </c>
      <c r="E19" s="18"/>
      <c r="F19" s="18"/>
    </row>
    <row r="20" spans="1:7" ht="15" customHeight="1" x14ac:dyDescent="0.3">
      <c r="A20" s="10">
        <v>2.5</v>
      </c>
      <c r="B20" s="13" t="s">
        <v>18</v>
      </c>
      <c r="C20" s="10" t="s">
        <v>19</v>
      </c>
      <c r="D20" s="14">
        <v>5</v>
      </c>
      <c r="E20" s="14"/>
      <c r="F20" s="14">
        <f t="shared" si="1"/>
        <v>0</v>
      </c>
      <c r="G20" t="s">
        <v>95</v>
      </c>
    </row>
    <row r="21" spans="1:7" ht="15" customHeight="1" x14ac:dyDescent="0.3">
      <c r="A21" s="10">
        <v>2.6</v>
      </c>
      <c r="B21" s="13" t="s">
        <v>20</v>
      </c>
      <c r="C21" s="10" t="s">
        <v>19</v>
      </c>
      <c r="D21" s="14">
        <v>10</v>
      </c>
      <c r="E21" s="14"/>
      <c r="F21" s="14">
        <f t="shared" si="1"/>
        <v>0</v>
      </c>
      <c r="G21" t="s">
        <v>94</v>
      </c>
    </row>
    <row r="22" spans="1:7" ht="15" customHeight="1" x14ac:dyDescent="0.3">
      <c r="A22" s="10">
        <v>2.7</v>
      </c>
      <c r="B22" s="13" t="s">
        <v>21</v>
      </c>
      <c r="C22" s="10" t="s">
        <v>19</v>
      </c>
      <c r="D22" s="14">
        <v>50</v>
      </c>
      <c r="E22" s="14"/>
      <c r="F22" s="14">
        <f t="shared" si="1"/>
        <v>0</v>
      </c>
      <c r="G22" t="s">
        <v>93</v>
      </c>
    </row>
    <row r="23" spans="1:7" ht="15" customHeight="1" x14ac:dyDescent="0.3">
      <c r="A23" s="15"/>
      <c r="B23" s="16" t="s">
        <v>22</v>
      </c>
      <c r="C23" s="15"/>
      <c r="D23" s="17"/>
      <c r="E23" s="17"/>
      <c r="F23" s="17"/>
    </row>
    <row r="24" spans="1:7" ht="15" customHeight="1" x14ac:dyDescent="0.3">
      <c r="A24" s="5" t="s">
        <v>23</v>
      </c>
      <c r="B24" s="6"/>
      <c r="C24" s="10"/>
      <c r="D24" s="14"/>
      <c r="E24" s="14"/>
      <c r="F24" s="12">
        <f>+F25+F26</f>
        <v>34500</v>
      </c>
    </row>
    <row r="25" spans="1:7" ht="15" customHeight="1" x14ac:dyDescent="0.3">
      <c r="A25" s="19">
        <v>3.1</v>
      </c>
      <c r="B25" s="13" t="s">
        <v>24</v>
      </c>
      <c r="C25" s="10" t="s">
        <v>25</v>
      </c>
      <c r="D25" s="14">
        <v>6</v>
      </c>
      <c r="E25" s="14">
        <v>4500</v>
      </c>
      <c r="F25" s="14">
        <f t="shared" si="1"/>
        <v>27000</v>
      </c>
      <c r="G25" s="34"/>
    </row>
    <row r="26" spans="1:7" ht="15" customHeight="1" x14ac:dyDescent="0.3">
      <c r="A26" s="19">
        <v>3.2</v>
      </c>
      <c r="B26" s="13" t="s">
        <v>26</v>
      </c>
      <c r="C26" s="10" t="s">
        <v>25</v>
      </c>
      <c r="D26" s="28">
        <v>1</v>
      </c>
      <c r="E26" s="14">
        <v>7500</v>
      </c>
      <c r="F26" s="14">
        <f>+D26*E26</f>
        <v>7500</v>
      </c>
      <c r="G26" s="34"/>
    </row>
    <row r="27" spans="1:7" ht="15" customHeight="1" x14ac:dyDescent="0.3">
      <c r="A27" s="15"/>
      <c r="B27" s="16" t="s">
        <v>27</v>
      </c>
      <c r="C27" s="15"/>
      <c r="D27" s="17"/>
      <c r="E27" s="17"/>
      <c r="F27" s="17"/>
    </row>
    <row r="28" spans="1:7" ht="15" customHeight="1" x14ac:dyDescent="0.3">
      <c r="A28" s="5" t="s">
        <v>28</v>
      </c>
      <c r="B28" s="6"/>
      <c r="C28" s="10"/>
      <c r="D28" s="14"/>
      <c r="E28" s="14"/>
      <c r="F28" s="12">
        <f>SUM(F29:F55)</f>
        <v>0</v>
      </c>
    </row>
    <row r="29" spans="1:7" ht="15" customHeight="1" x14ac:dyDescent="0.3">
      <c r="A29" s="20">
        <v>4.0999999999999996</v>
      </c>
      <c r="B29" s="21" t="s">
        <v>29</v>
      </c>
      <c r="C29" s="10"/>
      <c r="D29" s="14"/>
      <c r="E29" s="14"/>
      <c r="F29" s="14"/>
    </row>
    <row r="30" spans="1:7" ht="15" customHeight="1" x14ac:dyDescent="0.3">
      <c r="A30" s="22" t="s">
        <v>30</v>
      </c>
      <c r="B30" s="13" t="s">
        <v>31</v>
      </c>
      <c r="C30" s="10" t="s">
        <v>8</v>
      </c>
      <c r="D30" s="14">
        <v>1</v>
      </c>
      <c r="E30" s="14"/>
      <c r="F30" s="14">
        <f t="shared" si="1"/>
        <v>0</v>
      </c>
    </row>
    <row r="31" spans="1:7" ht="15" customHeight="1" x14ac:dyDescent="0.3">
      <c r="A31" s="22" t="s">
        <v>32</v>
      </c>
      <c r="B31" s="23" t="s">
        <v>33</v>
      </c>
      <c r="C31" s="10" t="s">
        <v>34</v>
      </c>
      <c r="D31" s="29">
        <v>500</v>
      </c>
      <c r="E31" s="14"/>
      <c r="F31" s="14">
        <f t="shared" si="1"/>
        <v>0</v>
      </c>
    </row>
    <row r="32" spans="1:7" ht="15" customHeight="1" x14ac:dyDescent="0.3">
      <c r="A32" s="22" t="s">
        <v>35</v>
      </c>
      <c r="B32" s="23" t="s">
        <v>36</v>
      </c>
      <c r="C32" s="10" t="s">
        <v>14</v>
      </c>
      <c r="D32" s="14">
        <v>50</v>
      </c>
      <c r="E32" s="14"/>
      <c r="F32" s="14">
        <f>D32*E32</f>
        <v>0</v>
      </c>
    </row>
    <row r="33" spans="1:6" ht="15" customHeight="1" x14ac:dyDescent="0.3">
      <c r="A33" s="20">
        <v>4.2</v>
      </c>
      <c r="B33" s="21" t="s">
        <v>37</v>
      </c>
      <c r="C33" s="10"/>
      <c r="D33" s="14"/>
      <c r="E33" s="14"/>
      <c r="F33" s="14"/>
    </row>
    <row r="34" spans="1:6" ht="15" customHeight="1" x14ac:dyDescent="0.3">
      <c r="A34" s="22" t="s">
        <v>38</v>
      </c>
      <c r="B34" s="23" t="s">
        <v>83</v>
      </c>
      <c r="C34" s="10" t="s">
        <v>81</v>
      </c>
      <c r="D34" s="14">
        <f>45*70</f>
        <v>3150</v>
      </c>
      <c r="E34" s="14"/>
      <c r="F34" s="14">
        <f t="shared" si="1"/>
        <v>0</v>
      </c>
    </row>
    <row r="35" spans="1:6" ht="15" customHeight="1" x14ac:dyDescent="0.3">
      <c r="A35" s="47" t="s">
        <v>40</v>
      </c>
      <c r="B35" s="48" t="s">
        <v>41</v>
      </c>
      <c r="C35" s="49" t="s">
        <v>39</v>
      </c>
      <c r="D35" s="50">
        <v>1</v>
      </c>
      <c r="E35" s="18"/>
      <c r="F35" s="18"/>
    </row>
    <row r="36" spans="1:6" ht="15" customHeight="1" x14ac:dyDescent="0.3">
      <c r="A36" s="22" t="s">
        <v>42</v>
      </c>
      <c r="B36" s="23" t="s">
        <v>84</v>
      </c>
      <c r="C36" s="10" t="s">
        <v>39</v>
      </c>
      <c r="D36" s="14">
        <f>5*70</f>
        <v>350</v>
      </c>
      <c r="E36" s="14"/>
      <c r="F36" s="14">
        <f t="shared" si="1"/>
        <v>0</v>
      </c>
    </row>
    <row r="37" spans="1:6" ht="15" customHeight="1" x14ac:dyDescent="0.3">
      <c r="A37" s="20">
        <v>4.3</v>
      </c>
      <c r="B37" s="21" t="s">
        <v>43</v>
      </c>
      <c r="C37" s="10"/>
      <c r="D37" s="14"/>
      <c r="E37" s="14"/>
      <c r="F37" s="14"/>
    </row>
    <row r="38" spans="1:6" ht="15" customHeight="1" x14ac:dyDescent="0.3">
      <c r="A38" s="22" t="s">
        <v>44</v>
      </c>
      <c r="B38" s="23" t="s">
        <v>45</v>
      </c>
      <c r="C38" s="10" t="s">
        <v>39</v>
      </c>
      <c r="D38" s="14">
        <f>45*70*0.7</f>
        <v>2205</v>
      </c>
      <c r="E38" s="14"/>
      <c r="F38" s="14">
        <f t="shared" si="1"/>
        <v>0</v>
      </c>
    </row>
    <row r="39" spans="1:6" ht="15" customHeight="1" x14ac:dyDescent="0.3">
      <c r="A39" s="22" t="s">
        <v>46</v>
      </c>
      <c r="B39" s="23" t="s">
        <v>47</v>
      </c>
      <c r="C39" s="10" t="s">
        <v>39</v>
      </c>
      <c r="D39" s="14">
        <f>45*70*0.3</f>
        <v>945</v>
      </c>
      <c r="E39" s="14"/>
      <c r="F39" s="14">
        <f t="shared" si="1"/>
        <v>0</v>
      </c>
    </row>
    <row r="40" spans="1:6" ht="15" customHeight="1" x14ac:dyDescent="0.3">
      <c r="A40" s="22" t="s">
        <v>48</v>
      </c>
      <c r="B40" s="23" t="s">
        <v>49</v>
      </c>
      <c r="C40" s="10" t="s">
        <v>39</v>
      </c>
      <c r="D40" s="14">
        <f>5*70*0.7</f>
        <v>244.99999999999997</v>
      </c>
      <c r="E40" s="14"/>
      <c r="F40" s="14">
        <f t="shared" si="1"/>
        <v>0</v>
      </c>
    </row>
    <row r="41" spans="1:6" ht="15" customHeight="1" x14ac:dyDescent="0.3">
      <c r="A41" s="22" t="s">
        <v>50</v>
      </c>
      <c r="B41" s="23" t="s">
        <v>51</v>
      </c>
      <c r="C41" s="10" t="s">
        <v>39</v>
      </c>
      <c r="D41" s="14">
        <f>5*70*0.3</f>
        <v>105</v>
      </c>
      <c r="E41" s="14"/>
      <c r="F41" s="14">
        <f t="shared" si="1"/>
        <v>0</v>
      </c>
    </row>
    <row r="42" spans="1:6" ht="15" customHeight="1" x14ac:dyDescent="0.3">
      <c r="A42" s="22" t="s">
        <v>52</v>
      </c>
      <c r="B42" s="23" t="s">
        <v>53</v>
      </c>
      <c r="C42" s="10" t="s">
        <v>14</v>
      </c>
      <c r="D42" s="14">
        <f>45*70/6</f>
        <v>525</v>
      </c>
      <c r="E42" s="14"/>
      <c r="F42" s="14">
        <f t="shared" si="1"/>
        <v>0</v>
      </c>
    </row>
    <row r="43" spans="1:6" ht="15" customHeight="1" x14ac:dyDescent="0.3">
      <c r="A43" s="22" t="s">
        <v>54</v>
      </c>
      <c r="B43" s="23" t="s">
        <v>55</v>
      </c>
      <c r="C43" s="10" t="s">
        <v>14</v>
      </c>
      <c r="D43" s="14">
        <f>5*70/6</f>
        <v>58.333333333333336</v>
      </c>
      <c r="E43" s="14"/>
      <c r="F43" s="14">
        <f t="shared" si="1"/>
        <v>0</v>
      </c>
    </row>
    <row r="44" spans="1:6" ht="15" customHeight="1" x14ac:dyDescent="0.3">
      <c r="A44" s="22" t="s">
        <v>56</v>
      </c>
      <c r="B44" s="23" t="s">
        <v>57</v>
      </c>
      <c r="C44" s="10" t="s">
        <v>14</v>
      </c>
      <c r="D44" s="14">
        <v>50</v>
      </c>
      <c r="E44" s="14"/>
      <c r="F44" s="14">
        <f t="shared" si="1"/>
        <v>0</v>
      </c>
    </row>
    <row r="45" spans="1:6" ht="15" customHeight="1" x14ac:dyDescent="0.3">
      <c r="A45" s="22" t="s">
        <v>58</v>
      </c>
      <c r="B45" s="23" t="s">
        <v>59</v>
      </c>
      <c r="C45" s="10" t="s">
        <v>14</v>
      </c>
      <c r="D45" s="14">
        <v>50</v>
      </c>
      <c r="E45" s="14"/>
      <c r="F45" s="14">
        <f t="shared" si="1"/>
        <v>0</v>
      </c>
    </row>
    <row r="46" spans="1:6" ht="15" customHeight="1" x14ac:dyDescent="0.3">
      <c r="A46" s="22" t="s">
        <v>60</v>
      </c>
      <c r="B46" s="23" t="s">
        <v>61</v>
      </c>
      <c r="C46" s="10" t="s">
        <v>14</v>
      </c>
      <c r="D46" s="14">
        <v>50</v>
      </c>
      <c r="E46" s="14"/>
      <c r="F46" s="14">
        <f t="shared" si="1"/>
        <v>0</v>
      </c>
    </row>
    <row r="47" spans="1:6" ht="15" customHeight="1" x14ac:dyDescent="0.3">
      <c r="A47" s="20">
        <v>4.4000000000000004</v>
      </c>
      <c r="B47" s="21" t="s">
        <v>62</v>
      </c>
      <c r="C47" s="10"/>
      <c r="D47" s="14"/>
      <c r="E47" s="14"/>
      <c r="F47" s="14"/>
    </row>
    <row r="48" spans="1:6" ht="15" customHeight="1" x14ac:dyDescent="0.3">
      <c r="A48" s="22" t="s">
        <v>63</v>
      </c>
      <c r="B48" s="23" t="s">
        <v>64</v>
      </c>
      <c r="C48" s="10" t="s">
        <v>65</v>
      </c>
      <c r="D48" s="14">
        <f>50*4</f>
        <v>200</v>
      </c>
      <c r="E48" s="14"/>
      <c r="F48" s="14">
        <f t="shared" si="1"/>
        <v>0</v>
      </c>
    </row>
    <row r="49" spans="1:6" ht="15" customHeight="1" x14ac:dyDescent="0.3">
      <c r="A49" s="22" t="s">
        <v>66</v>
      </c>
      <c r="B49" s="23" t="s">
        <v>67</v>
      </c>
      <c r="C49" s="10" t="s">
        <v>65</v>
      </c>
      <c r="D49" s="14">
        <f>45*6</f>
        <v>270</v>
      </c>
      <c r="E49" s="14"/>
      <c r="F49" s="14">
        <f t="shared" si="1"/>
        <v>0</v>
      </c>
    </row>
    <row r="50" spans="1:6" ht="15" customHeight="1" x14ac:dyDescent="0.3">
      <c r="A50" s="22" t="s">
        <v>68</v>
      </c>
      <c r="B50" s="23" t="s">
        <v>69</v>
      </c>
      <c r="C50" s="10" t="s">
        <v>65</v>
      </c>
      <c r="D50" s="14">
        <f>5*6</f>
        <v>30</v>
      </c>
      <c r="E50" s="14"/>
      <c r="F50" s="14">
        <f t="shared" si="1"/>
        <v>0</v>
      </c>
    </row>
    <row r="51" spans="1:6" ht="15" customHeight="1" x14ac:dyDescent="0.3">
      <c r="A51" s="22" t="s">
        <v>70</v>
      </c>
      <c r="B51" s="23" t="s">
        <v>71</v>
      </c>
      <c r="C51" s="10" t="s">
        <v>14</v>
      </c>
      <c r="D51" s="14">
        <v>50</v>
      </c>
      <c r="E51" s="14"/>
      <c r="F51" s="14">
        <f t="shared" si="1"/>
        <v>0</v>
      </c>
    </row>
    <row r="52" spans="1:6" ht="15" customHeight="1" x14ac:dyDescent="0.3">
      <c r="A52" s="20">
        <v>4.5</v>
      </c>
      <c r="B52" s="21" t="s">
        <v>72</v>
      </c>
      <c r="C52" s="10"/>
      <c r="D52" s="14"/>
      <c r="E52" s="14"/>
      <c r="F52" s="14"/>
    </row>
    <row r="53" spans="1:6" ht="15" customHeight="1" x14ac:dyDescent="0.3">
      <c r="A53" s="22" t="s">
        <v>73</v>
      </c>
      <c r="B53" s="23" t="s">
        <v>74</v>
      </c>
      <c r="C53" s="10" t="s">
        <v>14</v>
      </c>
      <c r="D53" s="14">
        <v>50</v>
      </c>
      <c r="E53" s="14"/>
      <c r="F53" s="14">
        <f t="shared" si="1"/>
        <v>0</v>
      </c>
    </row>
    <row r="54" spans="1:6" ht="15" customHeight="1" x14ac:dyDescent="0.3">
      <c r="A54" s="22" t="s">
        <v>75</v>
      </c>
      <c r="B54" s="23" t="s">
        <v>76</v>
      </c>
      <c r="C54" s="10" t="s">
        <v>14</v>
      </c>
      <c r="D54" s="14">
        <v>50</v>
      </c>
      <c r="E54" s="14"/>
      <c r="F54" s="14">
        <f t="shared" si="1"/>
        <v>0</v>
      </c>
    </row>
    <row r="55" spans="1:6" ht="15" customHeight="1" x14ac:dyDescent="0.3">
      <c r="A55" s="22" t="s">
        <v>77</v>
      </c>
      <c r="B55" s="23" t="s">
        <v>78</v>
      </c>
      <c r="C55" s="10" t="s">
        <v>14</v>
      </c>
      <c r="D55" s="14">
        <v>50</v>
      </c>
      <c r="E55" s="14"/>
      <c r="F55" s="14">
        <f t="shared" si="1"/>
        <v>0</v>
      </c>
    </row>
    <row r="56" spans="1:6" ht="15" customHeight="1" x14ac:dyDescent="0.3">
      <c r="A56" s="15"/>
      <c r="B56" s="16" t="s">
        <v>79</v>
      </c>
      <c r="C56" s="15"/>
      <c r="D56" s="17"/>
      <c r="E56" s="17"/>
      <c r="F56" s="17"/>
    </row>
    <row r="57" spans="1:6" ht="15" customHeight="1" x14ac:dyDescent="0.3">
      <c r="A57" s="24"/>
      <c r="B57" s="25"/>
      <c r="C57" s="25"/>
      <c r="D57" s="25"/>
      <c r="E57" s="25"/>
      <c r="F57" s="25"/>
    </row>
    <row r="58" spans="1:6" ht="15" customHeight="1" x14ac:dyDescent="0.3">
      <c r="A58" s="26"/>
      <c r="B58" s="26" t="s">
        <v>80</v>
      </c>
      <c r="C58" s="26"/>
      <c r="D58" s="26"/>
      <c r="E58" s="26"/>
      <c r="F58" s="27">
        <f>F10+F15+F24+F28</f>
        <v>34500</v>
      </c>
    </row>
  </sheetData>
  <mergeCells count="3">
    <mergeCell ref="A2:F2"/>
    <mergeCell ref="A3:F3"/>
    <mergeCell ref="B4:F4"/>
  </mergeCells>
  <pageMargins left="0.7" right="0.7" top="0.75" bottom="0.75" header="0.3" footer="0.3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 - 70m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2020-04-27T21:47:44Z</cp:lastPrinted>
  <dcterms:created xsi:type="dcterms:W3CDTF">2020-04-27T21:28:28Z</dcterms:created>
  <dcterms:modified xsi:type="dcterms:W3CDTF">2020-05-25T11:17:27Z</dcterms:modified>
</cp:coreProperties>
</file>